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Z:\1. Javna i jednostavna nabava\3. Jednostavne nabave\Jednostavne nabave 2026 godina\05. EV-M-26-50 Nabava radova održavanja vodovodnih instalacija u luci Mišnjak\"/>
    </mc:Choice>
  </mc:AlternateContent>
  <xr:revisionPtr revIDLastSave="0" documentId="8_{52BDFBD8-0254-4389-8F99-FB8FA7F146CD}" xr6:coauthVersionLast="47" xr6:coauthVersionMax="47" xr10:uidLastSave="{00000000-0000-0000-0000-000000000000}"/>
  <bookViews>
    <workbookView xWindow="-110" yWindow="-110" windowWidth="38620" windowHeight="21100" activeTab="1" xr2:uid="{00000000-000D-0000-FFFF-FFFF00000000}"/>
  </bookViews>
  <sheets>
    <sheet name="00-Naslov" sheetId="3" r:id="rId1"/>
    <sheet name="dio hidrantske mreže" sheetId="10" r:id="rId2"/>
    <sheet name="ogranak V-2" sheetId="11" r:id="rId3"/>
  </sheets>
  <externalReferences>
    <externalReference r:id="rId4"/>
    <externalReference r:id="rId5"/>
    <externalReference r:id="rId6"/>
  </externalReferences>
  <definedNames>
    <definedName name="HIDRA" localSheetId="0">[1]FAKTORI!$B$4</definedName>
    <definedName name="HIDRA">[2]FAKTORI!$B$4</definedName>
    <definedName name="_xlnm.Print_Area" localSheetId="0">'00-Naslov'!$A$1:$C$31</definedName>
    <definedName name="_xlnm.Print_Area" localSheetId="1">'dio hidrantske mreže'!$A$1:$G$514</definedName>
    <definedName name="_xlnm.Print_Area" localSheetId="2">'ogranak V-2'!$A$1:$G$323</definedName>
    <definedName name="POPUST" localSheetId="1">#REF!</definedName>
    <definedName name="POPUST" localSheetId="2">#REF!</definedName>
    <definedName name="POPUST">#REF!</definedName>
    <definedName name="POPUST_2">[3]FAKTORI!$B$3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9" i="10" l="1"/>
  <c r="C319" i="11" l="1"/>
  <c r="C317" i="11"/>
  <c r="C315" i="11"/>
  <c r="C313" i="11"/>
  <c r="C311" i="11"/>
  <c r="C309" i="11"/>
  <c r="G301" i="11"/>
  <c r="C299" i="11"/>
  <c r="G293" i="11"/>
  <c r="C291" i="11"/>
  <c r="G287" i="11"/>
  <c r="C286" i="11"/>
  <c r="G279" i="11"/>
  <c r="G275" i="11"/>
  <c r="C273" i="11"/>
  <c r="G263" i="11"/>
  <c r="G257" i="11"/>
  <c r="C256" i="11"/>
  <c r="G250" i="11"/>
  <c r="C249" i="11"/>
  <c r="G243" i="11"/>
  <c r="C242" i="11"/>
  <c r="G236" i="11"/>
  <c r="C235" i="11"/>
  <c r="G230" i="11"/>
  <c r="C229" i="11"/>
  <c r="G224" i="11"/>
  <c r="C223" i="11"/>
  <c r="G218" i="11"/>
  <c r="C217" i="11"/>
  <c r="G211" i="11"/>
  <c r="C210" i="11"/>
  <c r="G202" i="11"/>
  <c r="C201" i="11"/>
  <c r="G187" i="11"/>
  <c r="C186" i="11"/>
  <c r="G182" i="11"/>
  <c r="C181" i="11"/>
  <c r="G176" i="11"/>
  <c r="G190" i="11" s="1"/>
  <c r="G315" i="11" s="1"/>
  <c r="G164" i="11"/>
  <c r="G158" i="11"/>
  <c r="C157" i="11"/>
  <c r="G153" i="11"/>
  <c r="G149" i="11"/>
  <c r="C138" i="11"/>
  <c r="G138" i="11" s="1"/>
  <c r="G136" i="11"/>
  <c r="C132" i="11"/>
  <c r="G128" i="11"/>
  <c r="G121" i="11"/>
  <c r="G114" i="11"/>
  <c r="G108" i="11"/>
  <c r="G102" i="11"/>
  <c r="G95" i="11"/>
  <c r="G87" i="11"/>
  <c r="G84" i="11"/>
  <c r="G80" i="11"/>
  <c r="G77" i="11"/>
  <c r="G71" i="11"/>
  <c r="G66" i="11"/>
  <c r="G55" i="11"/>
  <c r="G52" i="11"/>
  <c r="G50" i="11"/>
  <c r="G46" i="11"/>
  <c r="G43" i="11"/>
  <c r="G39" i="11"/>
  <c r="G36" i="11"/>
  <c r="G33" i="11"/>
  <c r="G30" i="11"/>
  <c r="G27" i="11"/>
  <c r="G24" i="11"/>
  <c r="C22" i="11"/>
  <c r="G18" i="11"/>
  <c r="G15" i="11"/>
  <c r="G11" i="11"/>
  <c r="E6" i="11"/>
  <c r="G167" i="11" l="1"/>
  <c r="G313" i="11" s="1"/>
  <c r="G141" i="11"/>
  <c r="G311" i="11" s="1"/>
  <c r="G58" i="11"/>
  <c r="G309" i="11" s="1"/>
  <c r="G266" i="11"/>
  <c r="G317" i="11" s="1"/>
  <c r="G304" i="11"/>
  <c r="G319" i="11" s="1"/>
  <c r="G322" i="11" l="1"/>
  <c r="G287" i="10"/>
  <c r="C285" i="10"/>
  <c r="C384" i="10" l="1"/>
  <c r="G386" i="10"/>
  <c r="G401" i="10" l="1"/>
  <c r="C399" i="10"/>
  <c r="C180" i="10"/>
  <c r="C173" i="10"/>
  <c r="C164" i="10"/>
  <c r="C317" i="10"/>
  <c r="C346" i="10"/>
  <c r="C338" i="10"/>
  <c r="C332" i="10"/>
  <c r="C324" i="10"/>
  <c r="C310" i="10"/>
  <c r="C302" i="10"/>
  <c r="C293" i="10"/>
  <c r="C278" i="10"/>
  <c r="C271" i="10"/>
  <c r="C264" i="10"/>
  <c r="C257" i="10"/>
  <c r="C250" i="10"/>
  <c r="C243" i="10"/>
  <c r="G245" i="10"/>
  <c r="C392" i="10"/>
  <c r="C377" i="10"/>
  <c r="C369" i="10"/>
  <c r="C362" i="10"/>
  <c r="C354" i="10"/>
  <c r="C233" i="10"/>
  <c r="C226" i="10"/>
  <c r="C408" i="10"/>
  <c r="C415" i="10"/>
  <c r="C427" i="10"/>
  <c r="C441" i="10"/>
  <c r="C482" i="10"/>
  <c r="C476" i="10"/>
  <c r="C468" i="10"/>
  <c r="C460" i="10"/>
  <c r="C454" i="10"/>
  <c r="C488" i="10"/>
  <c r="C187" i="10"/>
  <c r="C202" i="10"/>
  <c r="C148" i="10"/>
  <c r="C139" i="10" l="1"/>
  <c r="C130" i="10"/>
  <c r="C121" i="10"/>
  <c r="C112" i="10"/>
  <c r="C103" i="10"/>
  <c r="C95" i="10"/>
  <c r="C84" i="10" l="1"/>
  <c r="C74" i="10"/>
  <c r="C66" i="10" l="1"/>
  <c r="G76" i="10"/>
  <c r="G23" i="10"/>
  <c r="E8" i="10" l="1"/>
  <c r="G211" i="10" l="1"/>
  <c r="C510" i="10"/>
  <c r="C508" i="10"/>
  <c r="C506" i="10"/>
  <c r="C504" i="10"/>
  <c r="C502" i="10"/>
  <c r="C500" i="10"/>
  <c r="C498" i="10"/>
  <c r="G490" i="10"/>
  <c r="G484" i="10"/>
  <c r="G478" i="10"/>
  <c r="G470" i="10"/>
  <c r="G462" i="10"/>
  <c r="G456" i="10"/>
  <c r="G447" i="10"/>
  <c r="G443" i="10"/>
  <c r="G429" i="10"/>
  <c r="G432" i="10" s="1"/>
  <c r="G508" i="10" s="1"/>
  <c r="G417" i="10"/>
  <c r="G410" i="10"/>
  <c r="G394" i="10"/>
  <c r="G379" i="10"/>
  <c r="G371" i="10"/>
  <c r="G364" i="10"/>
  <c r="G356" i="10"/>
  <c r="G348" i="10"/>
  <c r="G340" i="10"/>
  <c r="G333" i="10"/>
  <c r="G326" i="10"/>
  <c r="G319" i="10"/>
  <c r="G312" i="10"/>
  <c r="G304" i="10"/>
  <c r="G295" i="10"/>
  <c r="G280" i="10"/>
  <c r="G273" i="10"/>
  <c r="G266" i="10"/>
  <c r="G259" i="10"/>
  <c r="G252" i="10"/>
  <c r="G235" i="10"/>
  <c r="G228" i="10"/>
  <c r="G208" i="10"/>
  <c r="G204" i="10"/>
  <c r="G189" i="10"/>
  <c r="G175" i="10"/>
  <c r="G166" i="10"/>
  <c r="C153" i="10"/>
  <c r="G153" i="10" s="1"/>
  <c r="G151" i="10"/>
  <c r="G141" i="10"/>
  <c r="G132" i="10"/>
  <c r="G123" i="10"/>
  <c r="G114" i="10"/>
  <c r="G105" i="10"/>
  <c r="G97" i="10"/>
  <c r="G86" i="10"/>
  <c r="G68" i="10"/>
  <c r="G54" i="10"/>
  <c r="G51" i="10"/>
  <c r="G49" i="10"/>
  <c r="G45" i="10"/>
  <c r="G42" i="10"/>
  <c r="G38" i="10"/>
  <c r="G35" i="10"/>
  <c r="G32" i="10"/>
  <c r="G29" i="10"/>
  <c r="G26" i="10"/>
  <c r="G19" i="10"/>
  <c r="G16" i="10"/>
  <c r="G13" i="10"/>
  <c r="G214" i="10" l="1"/>
  <c r="G504" i="10" s="1"/>
  <c r="G493" i="10"/>
  <c r="G510" i="10" s="1"/>
  <c r="G420" i="10"/>
  <c r="G506" i="10" s="1"/>
  <c r="G57" i="10"/>
  <c r="G498" i="10" s="1"/>
  <c r="G156" i="10"/>
  <c r="G500" i="10" s="1"/>
  <c r="G182" i="10"/>
  <c r="G192" i="10" s="1"/>
  <c r="G502" i="10" s="1"/>
  <c r="G513" i="10" l="1"/>
</calcChain>
</file>

<file path=xl/sharedStrings.xml><?xml version="1.0" encoding="utf-8"?>
<sst xmlns="http://schemas.openxmlformats.org/spreadsheetml/2006/main" count="933" uniqueCount="240">
  <si>
    <t>A)</t>
  </si>
  <si>
    <t>PRIPREMNI RADOVI</t>
  </si>
  <si>
    <t>1.</t>
  </si>
  <si>
    <t>kom.</t>
  </si>
  <si>
    <t>=</t>
  </si>
  <si>
    <t>2.</t>
  </si>
  <si>
    <t>m’</t>
  </si>
  <si>
    <t>Izrada mostića</t>
  </si>
  <si>
    <t xml:space="preserve">    </t>
  </si>
  <si>
    <t>Postava (preseljenje) mostića i demontaža mostića</t>
  </si>
  <si>
    <t>m²</t>
  </si>
  <si>
    <t>PRIPREMNI RADOVI UKUPNO:</t>
  </si>
  <si>
    <t>1.1.</t>
  </si>
  <si>
    <t>B)</t>
  </si>
  <si>
    <t>ZEMLJANI RADOVI</t>
  </si>
  <si>
    <t>m³</t>
  </si>
  <si>
    <t>m'</t>
  </si>
  <si>
    <t>Utovar i odvoz</t>
  </si>
  <si>
    <t>Istovar i planiranje na reciklažnom dvorištu za građevni otpad</t>
  </si>
  <si>
    <t>ZEMLJANI RADOVI UKUPNO:</t>
  </si>
  <si>
    <t>Jedinična cijena stavke uključuje sav potreban rad, materijal i transporte za kompletnu izvedbu opisanog rada. U cijeni su predviđene i sve zaštitne i sigurnosne mjere duž trase, kao i sva potrebna razupiranja rova, što će se odrediti na licu mjesta za vrijeme iskopa, u ovisnosti o kategoriji tla i uz suglasnost nadzornog inženjera.
Na dionicama po prometnicama ili u naseljima materijal iz iskopa se ne smije odlagati na kolnik već utovariti i odvesti na privremenu gradilišnu deponiju.
Materijal iz iskopa koji se neće koristiti za zatrpavanje rova odvesti na reciklažno dvorište za građevni otpad, što je obračunato posebnom stavkom troškovnika.
Obračun će se izvršiti prema projektiranom profilu bez priznavanja prekomjerno izvedenih količina iskopa.
Obračun po m³ iskopanog materijala u sraslom stanju.</t>
  </si>
  <si>
    <t>C)</t>
  </si>
  <si>
    <t>BETONSKI RADOVI</t>
  </si>
  <si>
    <t>2.1.</t>
  </si>
  <si>
    <t>BETONSKI RADOVI UKUPNO:</t>
  </si>
  <si>
    <t>D)</t>
  </si>
  <si>
    <t>E)</t>
  </si>
  <si>
    <r>
      <t>Ponuditelj može ponuditi samo jednakovrijedni proizvod.</t>
    </r>
    <r>
      <rPr>
        <b/>
        <sz val="11"/>
        <rFont val="Arial"/>
        <family val="2"/>
        <charset val="238"/>
      </rPr>
      <t xml:space="preserve">
Ponuđeni proizvod:</t>
    </r>
    <r>
      <rPr>
        <sz val="11"/>
        <rFont val="Arial"/>
        <family val="2"/>
        <charset val="238"/>
      </rPr>
      <t xml:space="preserve">
Tip:_________________________________
Proizvođač:__________________________
Zemlja porijekla:_______________________</t>
    </r>
  </si>
  <si>
    <r>
      <rPr>
        <b/>
        <u/>
        <sz val="11"/>
        <rFont val="Arial"/>
        <family val="2"/>
        <charset val="238"/>
      </rPr>
      <t>NAPOMENA:</t>
    </r>
    <r>
      <rPr>
        <b/>
        <sz val="11"/>
        <rFont val="Arial"/>
        <family val="2"/>
        <charset val="238"/>
      </rPr>
      <t xml:space="preserve">
</t>
    </r>
    <r>
      <rPr>
        <sz val="11"/>
        <rFont val="Arial"/>
        <family val="2"/>
        <charset val="238"/>
      </rPr>
      <t>Cijene koje se odnose na materijal i opremu u sebi trebaju sadržavati:
* vrijednost opreme i materijala s troškovima transporta i osiguranja do privremenog odlagališta gradilišta
* cijena obuhvaća i sav potrebni spojni, brtveni i ostali materijal za postavljanje pojedine opreme i materijala u položaj za upotrebu i ispravno funkcioniranje
* za uvoznu opremu cijena treba sadržavati i carinu
* izvođač radova treba izvršiti kontrolna ispitivanja unutarnjeg tlaka preko akreditiranog laboratorija za tu metodu ispitivanja u skladu sa naputcima HV, za sve tlačne cijevi. Uzimanje uzoraka izvršiti po naputku metode ispitivanja obavezno uz prisustvo nadzornog inženjera. Vrši se po jedno ispitivanje za svaku vrstu materijala i za svaki profil i to iz prve dopreme materijala na gradilište, kako bi se rezultati dobili prije same ugradnje cijevi.
* certifikate za materijal i opremu, te priručnike za montažu opreme, održavanje i servisiranje (na jeziku zemlje proizvođača opreme i prijevod na hrvatski jezik).
* garancijske listove
Od dobave materijala na gradilišnu deponiju do ugradnje potrebno je sav materijal ispravno skladištiti u skladu s uputama Proizvođača.</t>
    </r>
  </si>
  <si>
    <t>F)</t>
  </si>
  <si>
    <t>OSTALI RADOVI</t>
  </si>
  <si>
    <t>OSTALI RADOVI UKUPNO:</t>
  </si>
  <si>
    <t>Predmet ovog troškovnika je:</t>
  </si>
  <si>
    <t>3.</t>
  </si>
  <si>
    <t>4.</t>
  </si>
  <si>
    <t>5.</t>
  </si>
  <si>
    <t>6.</t>
  </si>
  <si>
    <t>7.</t>
  </si>
  <si>
    <t>8.</t>
  </si>
  <si>
    <t>9.</t>
  </si>
  <si>
    <t>11.</t>
  </si>
  <si>
    <t>12.</t>
  </si>
  <si>
    <t>8.1.</t>
  </si>
  <si>
    <t>5.1.</t>
  </si>
  <si>
    <t>6.1.</t>
  </si>
  <si>
    <t>3.1.</t>
  </si>
  <si>
    <t>4.1.</t>
  </si>
  <si>
    <t>5.2.</t>
  </si>
  <si>
    <t>Cijenom stavke obuhvaćeni su svi potrebni radovi, materijali, pomagala, transporti, uključujući i potrebnu količinu vode koju je potrebno previdjeti zajedno sa hidrantskim priključkom i vodomjerom za kompletno ispitivanje sve do konačne uspješnosti.
Sva višekratna ispitivanja na jednoj dionici neće se posebno priznavati, već svako drugo i daljnje ispitivanje na istoj dionici ide na teret Izvođača.
Obračun po m' uspješno ispitanog cjevovoda.</t>
  </si>
  <si>
    <r>
      <t xml:space="preserve">Izvedba </t>
    </r>
    <r>
      <rPr>
        <b/>
        <sz val="11"/>
        <rFont val="Arial"/>
        <family val="2"/>
        <charset val="238"/>
      </rPr>
      <t>ispiranja i dezinfekcije cjevovoda</t>
    </r>
    <r>
      <rPr>
        <sz val="11"/>
        <rFont val="Arial"/>
        <family val="2"/>
        <charset val="238"/>
      </rPr>
      <t xml:space="preserve"> prije puštanja u upotrebu. Dezinfekcija cjevovoda potrebno je izvršiti prema važećim propisima i od strane ovlaštene osobe.
Voda za dezinfekciju zadržava se u cjevovodima 24 sata, nakon toga se cjevovod ispire trostrukom količinom vode i pristupa se ispitivanju zdravstvene ispravnosti vode.
U cijeni je uključena pozitivne bakteriološke analize vode od Zavoda za zaštitu zdravlja.
Postupak se ponavlja dok god se ne dobije pismeni nalaz od nadležne institucije da voda odgovara standardima za pitku vodu.
U cijeni stavke obračunata je potrebna količina vode, sredstvo za dezinfekciju, te sav potreban rad i materijal.
Obračun po m' izvršenog ispiranja i dezinfekcije.</t>
    </r>
  </si>
  <si>
    <t>REKAPITULACIJA</t>
  </si>
  <si>
    <t>UKUPNO</t>
  </si>
  <si>
    <t>DOBAVA, DOPREMA I UGRADNJA MATERIJALA</t>
  </si>
  <si>
    <t>DOBAVA, DOPREMA I UGRADNJA MATERIJALA UKUPNO:</t>
  </si>
  <si>
    <r>
      <rPr>
        <b/>
        <sz val="11"/>
        <rFont val="Arial"/>
        <family val="2"/>
        <charset val="238"/>
      </rPr>
      <t>Razbijanje asfaltnog zastora</t>
    </r>
    <r>
      <rPr>
        <sz val="11"/>
        <rFont val="Arial"/>
        <family val="2"/>
        <charset val="238"/>
      </rPr>
      <t xml:space="preserve"> na dijelu trase projektiranog cjevovoda koji prolazi asfaltiranim prometnicama, bez obzira na debljinu sloja.
Asfalt se razbija u kompletnoj širini prometnice.
Jedinična cijena stavke uključuje sav potreban rad, materijal i pomoćna sredstva za izvedbu opisanog rada, kao i ukrcavanje u kamione, te odvoz i istovar materijala na reciklažno dvorište za građevni otpad.
Obračun po m².</t>
    </r>
  </si>
  <si>
    <r>
      <rPr>
        <b/>
        <sz val="11"/>
        <rFont val="Arial"/>
        <family val="2"/>
        <charset val="238"/>
      </rPr>
      <t>Tlačno ispitivanje</t>
    </r>
    <r>
      <rPr>
        <sz val="11"/>
        <rFont val="Arial"/>
        <family val="2"/>
        <charset val="238"/>
      </rPr>
      <t xml:space="preserve"> cjevovoda, po dionicama i skupno.
Obavljanje tlačne probe cjevovoda prema normi HRN EN 805 ili jednakovrijedan zajedno s montiranim ogrlicama.
Ispitivanja provesti u svemu prema opisu iz Programa kontrole i osiguranja kvalitete.
Jediničnim cijenom obuhvatiti i dobavu vode za sva ispitivanja, sve dok ispitivana dionica ne bude potpuno vodonepropusna.
Tlačnu probu potrebno je izvesti s montiranim hidrantima, ogrlicama i dijelom kućnog priključka do ventila, te sa otvorenim hidrantskim zasunima.
U cijenu su uključeni i diferencijalni FF čelični komadi duljine 500 mm, promjera ogranka mm. Diferencijalni FF komadi su sa blendom u sredini i priključcima 2" i 3/4" koji omogućuje razdvajanje izgrađenih dionica i onih u izgradnji. Nakon kompletne izvedbe vodovoda diferencijalni komadi se zamjenjuju FFG komadima iste duljine, čija je dobava obuhvaćena ovom stavkom. Predviđaju se dvije tlačne probe.</t>
    </r>
  </si>
  <si>
    <t>Jedinična cijena stavke uključuje sav potreban potreban materijal, uključujući spojni i brtveni materijal, što uključuje nabavu i dopremu vijaka s elastičnom podloškom i maticom, brtvi, kao i mast za podmazivanje, radove, pomoćna sredstva i transporte, potreban alat za montažu te spajanje komada međusobno i na ostalu opremu.
Obračun po komadu dobavljenog i ugrađenog fazonskog komada i armature, s kompletom spojnog materijala.</t>
  </si>
  <si>
    <t>€</t>
  </si>
  <si>
    <r>
      <rPr>
        <b/>
        <sz val="11"/>
        <rFont val="Arial"/>
        <family val="2"/>
        <charset val="238"/>
      </rPr>
      <t>Planiranje dna rova</t>
    </r>
    <r>
      <rPr>
        <sz val="11"/>
        <rFont val="Arial"/>
        <family val="2"/>
        <charset val="238"/>
      </rPr>
      <t xml:space="preserve"> križevima između dva vertikalna loma s točnošću ± 3 cm. Sva eventualna udubljenja potrebno je ispuniti kamenom sitneži krupnoće zrna do 8 mm promjera, te strojno nabiti, a sve na teret izvođača.
Planiranje dna jama na mjestima okana također je obuhvaćeno ovom stavkom.
Jedinična cijena stavke uključuje sav potreban rad, materijal, pomoćna sredstva i transporte za kompletnu izvedbu stavke.
Obračun po m².</t>
    </r>
  </si>
  <si>
    <t>11.1.</t>
  </si>
  <si>
    <t>11.2.</t>
  </si>
  <si>
    <t>Dobava ploče</t>
  </si>
  <si>
    <t>kom</t>
  </si>
  <si>
    <t>×</t>
  </si>
  <si>
    <t>Jedinična cijena stavke uključuje sve potrebne terenske i uredske radove za izradu projekta u minimalno 3 (četiri) uvezana primjeraka i 1 (jedan) primjerak na digitalnom mediju, a sve prije ishođenja Potvrde o završetku radova. 
Obračun po komadu.</t>
  </si>
  <si>
    <r>
      <t xml:space="preserve">Betoniranje </t>
    </r>
    <r>
      <rPr>
        <b/>
        <sz val="11"/>
        <rFont val="Arial"/>
        <family val="2"/>
        <charset val="238"/>
      </rPr>
      <t>blokova za osiguranje vodovoda</t>
    </r>
    <r>
      <rPr>
        <sz val="11"/>
        <rFont val="Arial"/>
        <family val="2"/>
        <charset val="238"/>
      </rPr>
      <t xml:space="preserve"> na svim podnožjima hidranata, horizontalnim i vertikalnim lomovima (prosječno po bloku 0,10 m³).
Stavkom su obuhvaćeni i blokovi za tlačnu probu (prosječno po bloku 0,20 m³), kao i razbijanje istih i odvoz materijala na reciklažno dvorište za građevni materijal. Beton C16/20 ugraditi u iskopanu jamu u samom rovu. Veličina pojedinog bloka određena je statičkim proračunom. Izvedeno potpuno sa pripremanjem, prijenosom i ugradnjom materijala.
Jedinična cijena stavke uključuje potrebnu oplata, kao i gumirano platno potrebno za zaštitu samoga luka.
Obračun po komadu.</t>
    </r>
  </si>
  <si>
    <r>
      <rPr>
        <b/>
        <sz val="11"/>
        <rFont val="Arial"/>
        <family val="2"/>
        <charset val="238"/>
      </rPr>
      <t>Zarezivanje postojećeg asfalta</t>
    </r>
    <r>
      <rPr>
        <sz val="11"/>
        <rFont val="Arial"/>
        <family val="2"/>
        <charset val="238"/>
      </rPr>
      <t xml:space="preserve"> bez obzira na debljinu sloja. Zarezivanje asfalta potrebno je prije početka iskopa s obje strane rova projektiranih cjevovoda.
Jedinična cijena stavke uključuje sav potreban rad, materijal, pomoćna sredstva i transporte za kompletnu izvedbu stavke.
Obračun po m' trase, a </t>
    </r>
    <r>
      <rPr>
        <u/>
        <sz val="11"/>
        <rFont val="Arial"/>
        <family val="2"/>
        <charset val="238"/>
      </rPr>
      <t>cijenom obuhvatiti potreban broj zarezivanja.</t>
    </r>
  </si>
  <si>
    <t>Iz iskaza masa (volumen pješčane posteljice)</t>
  </si>
  <si>
    <t>Iz iskaza masa (volumen pijeska)</t>
  </si>
  <si>
    <r>
      <rPr>
        <b/>
        <sz val="11"/>
        <rFont val="Arial"/>
        <family val="2"/>
        <charset val="238"/>
      </rPr>
      <t xml:space="preserve">Izrada stabilizacije cestovne (ulične) kape </t>
    </r>
    <r>
      <rPr>
        <sz val="11"/>
        <rFont val="Arial"/>
        <family val="2"/>
        <charset val="238"/>
      </rPr>
      <t>za zasune s ugradbenom garniturom i podzemne odzrake.
Stavkom je obuhvaćena doprema sa odlagališta gradilišta i ugradnja cestovne kape.
U cijenu uračunati dobavu, dopremu i ugradnju betona C16/20, potrebnu oplatu, sav potreban rad, materijal, pomoćna sredstva i transporte za izvedbu stavke.
Obračun po komadu.</t>
    </r>
  </si>
  <si>
    <t>2.2.</t>
  </si>
  <si>
    <t>2.2.1.</t>
  </si>
  <si>
    <t>1.2.</t>
  </si>
  <si>
    <r>
      <rPr>
        <b/>
        <sz val="11"/>
        <rFont val="Arial"/>
        <family val="2"/>
        <charset val="238"/>
      </rPr>
      <t>Utovar, odvoz i odlaganje materijala</t>
    </r>
    <r>
      <rPr>
        <sz val="11"/>
        <rFont val="Arial"/>
        <family val="2"/>
        <charset val="238"/>
      </rPr>
      <t xml:space="preserve"> na reciklažno dvorište za građevni otpad koje osigurava Izvođač (bez obzira na udaljenost) te planiranje materijala na istoj, a sve sukladno </t>
    </r>
    <r>
      <rPr>
        <i/>
        <sz val="11"/>
        <rFont val="Arial"/>
        <family val="2"/>
        <charset val="238"/>
      </rPr>
      <t>Zakonu o gospodarenju otpadom (NN 84/21, 142/23)</t>
    </r>
    <r>
      <rPr>
        <sz val="11"/>
        <rFont val="Arial"/>
        <family val="2"/>
        <charset val="238"/>
      </rPr>
      <t xml:space="preserve"> te propisima koji uređuju održivo gospodarenje otpadom. Obračun vršen s koeficijentom rastresitosti 1,35.
Stavkom je obuhvaćena i eventualna cijena prihvata materijala na reciklažnom dvorištu za građevni otpad.
Jedinična cijena stavke uključuje sav potreban rad i transporte za kompletnu izvedbu stavke.
Prihvat na reciklažno dvorište će se obračunati prema ispostavljenom računu nadležne ustanove.
Obračun po m³ odvezenog materijala.</t>
    </r>
  </si>
  <si>
    <t>3.2.</t>
  </si>
  <si>
    <t>Za vodovodne cijevi uzima se oko 1 (jedan) metar cijevi na kojoj je vidljiva oznaka proizvođača i vrsta cijevi. Za lijevano željezne fazonske komade i armature uzima se jedan komad (slučajan uzorak) i ispituje se nazivni tlak te druge karakteristike koje su definirane normom HRN EN 545 ili jednakovrijedno, projektnom dokumentacijom i dekleracijom proizvođača u prvom redu vanjska i unutrašnja zaštita. Za sve ostale proizvode ako postoji potreba ispituju se karakteristike definirane projektnom dokumentacijom i dekleracijom proizvođača.</t>
  </si>
  <si>
    <t>DN 150</t>
  </si>
  <si>
    <t>IZGRADNJA VODOVODNE I HIDRANTSKE MREŽE U SKLOPU LUKE MIŠNJAK NA OTOKU RABU</t>
  </si>
  <si>
    <t>- hidrantska mreža:</t>
  </si>
  <si>
    <t>H-1:</t>
  </si>
  <si>
    <t>ASFALTERSKI RADOVI</t>
  </si>
  <si>
    <t>ASFALTERSKI RADOVI UKUPNO:</t>
  </si>
  <si>
    <r>
      <t xml:space="preserve">Dobava i doprema na privremeno odlagalište gradilišta, doprema s odlagališta gradilišta, spuštanje u rov, te kompletna ugradnja </t>
    </r>
    <r>
      <rPr>
        <b/>
        <sz val="11"/>
        <rFont val="Arial"/>
        <family val="2"/>
        <charset val="238"/>
      </rPr>
      <t>PEHD vodovodnih cijevi</t>
    </r>
    <r>
      <rPr>
        <sz val="11"/>
        <rFont val="Arial"/>
        <family val="2"/>
        <charset val="238"/>
      </rPr>
      <t>.
Cijevi su od polietilena visoke gustoće klase materijala PE 100, SDR 11, za PN 16 bara, prema HRN EN 12201-2 ili jednakovrijedno i DIN 8074 ili jednakovrijedno.
Cijevi je moguće dobaviti u kolutovima duljine do 100 m ili palicama duljine 6 ili 12 m.
Spajanje cijevi međusobno i spajanje cijevi s PEHD fazonskim komadima elektrofuzijskim zavarivanjem, pomoću elektrofuzijskih spojnica.
Cijevi i spojni materijal dobaviti prema uputama proizvođača, a radi eventualnog oštećenja te krojenja cijevi dobaviti 5% više cijevi.
Uz cijevi nabaviti i dopremiti sav potreban spojni materijal za međusobno spajanje cijevi (elektrofuzijske spojnice) i potrebne alate za montažu prema uputama Proizvođača. Elektrofuzijske spojnice za spajanje PEHD fazonskih komada i PEHD cijevi su obračunate u posebnoj stavci.
U ovom G.P. dimenzije cijevi su definirane na slijedeći način: DN je nazivni promjer, a vrijednost vanjskog promjera je naznačena u zagradama.
U cijenu je uključena geodetska nivelacija cjevovoda i kontrola zatrpavanja od strane montera.
U jediničnoj cijeni stavke obuhvaćeni su svi potrebni materijali (uključivo elektrofuzijske spojnice), radovi, pomoćna sredstva i transporti potrebni za izvršenje stavke.
Obračun po m' dobavljene i ugrađene cijevi.</t>
    </r>
  </si>
  <si>
    <t>DN 80</t>
  </si>
  <si>
    <r>
      <rPr>
        <b/>
        <sz val="11"/>
        <rFont val="Arial"/>
        <family val="2"/>
        <charset val="238"/>
      </rPr>
      <t>Pažljivi ručni iskop probnih rovova (šliceva)</t>
    </r>
    <r>
      <rPr>
        <sz val="11"/>
        <rFont val="Arial"/>
        <family val="2"/>
        <charset val="238"/>
      </rPr>
      <t xml:space="preserve"> bez obzira na kategoriju terena na dijelu projektiranih cjevovoda, gdje se očekuje da bi moglo doći do križanja s drugim postojećim instalacijama. Probni rovovi se predviđaju izvesti poprečno duljine 1,20 m, širine 0,60 m, dubine najviše one koja je projektirana dubina rova cjevovoda.
U jediničnoj cijeni stavke uračunato je i zatrpavanje istih. Za svaki probni rov prema prethodnim dimenzijama treba 1,50 m³ iskopa i zatrpavanja. Prije nego se pristupi iskopu probnih rovova i svim ostalim radovima na terenu treba obilježiti sve postojeće ukopane instalacije.
Obračun po komadu izvedenog probnog rova sa zatrpavanjem, sveukupno.</t>
    </r>
  </si>
  <si>
    <r>
      <rPr>
        <b/>
        <sz val="11"/>
        <rFont val="Arial"/>
        <family val="2"/>
        <charset val="238"/>
      </rPr>
      <t>Postava zaštitne ograde</t>
    </r>
    <r>
      <rPr>
        <sz val="11"/>
        <rFont val="Arial"/>
        <family val="2"/>
        <charset val="238"/>
      </rPr>
      <t xml:space="preserve"> po potrebi s jedne ili s obje strane rova duž čitave trase u skladu s propisima zaštite na radu.
Zaštitna ograda mora biti u svemu u skladu sa važećim pravilnicima i propisima, odnosno postojećom zakonskom regulativom.
U cijeni stavke obuhvaćeni su svi potrebni radovi, pomoćna sredstva i transporti za izvedbu ograde te sva ostala osiguranja gradilišta prema propisima zaštite na radu.
Obračun po m' trase.</t>
    </r>
  </si>
  <si>
    <r>
      <t>Regulacija i signalizacija prometa</t>
    </r>
    <r>
      <rPr>
        <sz val="11"/>
        <rFont val="Arial"/>
        <family val="2"/>
        <charset val="238"/>
      </rPr>
      <t xml:space="preserve"> prilikom izvođenja radova na uzdužnim i poprečnim prekopima prometnica, sve prema elaboratu privremene regulacije prometa.
Za vrijeme izvođenja radova na prometnici je potrebno obilježiti mjesta radova propisanim prometnim markerima.
Jedinična cijena stavke uključuje dobavu, postavu i skidanje svih potrebnih prometnih znakova prema uputama nadležne službe i nadzornog inženjera, sve potrebne radove i materijale.
Obračun po m' trase.</t>
    </r>
  </si>
  <si>
    <r>
      <t xml:space="preserve">Dobava materijala, izrada, postavljanje i demontaža </t>
    </r>
    <r>
      <rPr>
        <b/>
        <sz val="11"/>
        <rFont val="Arial"/>
        <family val="2"/>
        <charset val="238"/>
      </rPr>
      <t>privremenih mostića za prijelaz pješaka</t>
    </r>
    <r>
      <rPr>
        <sz val="11"/>
        <rFont val="Arial"/>
        <family val="2"/>
        <charset val="238"/>
      </rPr>
      <t xml:space="preserve"> preko iskopanog rova za vrijeme izvođenja radova. Mostiće s rukohvatom je potrebno izvesti stabilne i sigurne za prijelaz pješaka, širine min. 0,8 m, visine ograde 1,0 m, sve prema propisima zaštite na radu.
Potrebna je izrada mostića na način da se mogu upotrebljavati višekratno, što znači po završetku određene dionice planirana je njihova demontaža, preseljenje na novu lokaciju i ponovna montaža.
Broj demontaže i ponovne montaže na drugu lokaciju ovisi isključivo o dinamici izvođenja radova.
Jedinična cijena stavka uključuje sve potrebne radove, materijale, pomoćna sredstva i transporte za kompletnu izvedbu stavke.
Obračun po komadu izrađenog i komadu postavljenog, tj. preseljenog mostića.</t>
    </r>
  </si>
  <si>
    <t>ukupno:</t>
  </si>
  <si>
    <t xml:space="preserve"> </t>
  </si>
  <si>
    <r>
      <t xml:space="preserve">Dobava, doprema i polaganje </t>
    </r>
    <r>
      <rPr>
        <b/>
        <sz val="11"/>
        <rFont val="Arial"/>
        <family val="2"/>
        <charset val="238"/>
      </rPr>
      <t>pijeska frakcije 4-8 mm</t>
    </r>
    <r>
      <rPr>
        <sz val="11"/>
        <rFont val="Arial"/>
        <family val="2"/>
        <charset val="238"/>
      </rPr>
      <t xml:space="preserve"> i izrada </t>
    </r>
    <r>
      <rPr>
        <b/>
        <sz val="11"/>
        <rFont val="Arial"/>
        <family val="2"/>
        <charset val="238"/>
      </rPr>
      <t>pješčane posteljice</t>
    </r>
    <r>
      <rPr>
        <sz val="11"/>
        <rFont val="Arial"/>
        <family val="2"/>
        <charset val="238"/>
      </rPr>
      <t xml:space="preserve"> u debljini 10 cm, po cijeloj širini rova sa zbijanjem. Prilikom izrade treba se pridržavati pada iz uzdužnog profila, tako da cijev po cijeloj duljini leži na podlozi.
Jedinična cijena stavke uključuje sav potreban rad, materijal, pomoćna sredstva i transporte za kompletnu izvedbu stavke.
Obračun po m³ ugrađenog materijala u zbijenom stanju (koef. zbijenosti i koef. rastresitosti uračunati u jediničnu cijenu).</t>
    </r>
  </si>
  <si>
    <r>
      <t xml:space="preserve">Dobava, doprema i polaganje </t>
    </r>
    <r>
      <rPr>
        <b/>
        <sz val="11"/>
        <rFont val="Arial"/>
        <family val="2"/>
        <charset val="238"/>
      </rPr>
      <t>pijeska frakcije 4-8 mm</t>
    </r>
    <r>
      <rPr>
        <sz val="11"/>
        <rFont val="Arial"/>
        <family val="2"/>
        <charset val="238"/>
      </rPr>
      <t xml:space="preserve"> koji će se ugrađivati kao </t>
    </r>
    <r>
      <rPr>
        <b/>
        <sz val="11"/>
        <rFont val="Arial"/>
        <family val="2"/>
        <charset val="238"/>
      </rPr>
      <t xml:space="preserve">obloga i zaštita cijevi </t>
    </r>
    <r>
      <rPr>
        <sz val="11"/>
        <rFont val="Arial"/>
        <family val="2"/>
        <charset val="238"/>
      </rPr>
      <t>u cijeloj širini rova sa zbijanjem i to 30 cm iznad tjemena cijevi. Spojna mjesta cijevi ostaviti slobodna dok se montirane dionice ne ispitaju na vodonepropusnost.
Jedinična cijena stavke uključuje sav potreban rad, materijal, pomoćna sredstva i transporte za kompletnu izvedbu stavke.
Obračun po m³ ugrađenog materijala u zbijenom stanju (koef. zbijenosti i koef. rastresitosti uračunati u jediničnu cijenu).</t>
    </r>
  </si>
  <si>
    <t>10.</t>
  </si>
  <si>
    <r>
      <t xml:space="preserve">Dobava, doprema i strojno zatrpavanje preostalog dijela rova </t>
    </r>
    <r>
      <rPr>
        <b/>
        <sz val="11"/>
        <rFont val="Arial"/>
        <family val="2"/>
        <charset val="238"/>
      </rPr>
      <t>zamjenskim materijalom (čisti kameni materijal) frakcije 16-63 mm</t>
    </r>
    <r>
      <rPr>
        <sz val="11"/>
        <rFont val="Arial"/>
        <family val="2"/>
        <charset val="238"/>
      </rPr>
      <t xml:space="preserve"> na dijelu gdje trasa prolazi po asfaltu, uz obavezno nabijanje materijala u slojevima. Zbijenost zamjenskog materijala na asfaltiranim cestama do modula stišljivosti min. Ms = 60 MN/m².
Obračun po m³ ugrađenog materijala u zbijenom stanju (koef. zbijenosti i koef. rastresitosti uračunati u jediničnu cijenu).</t>
    </r>
  </si>
  <si>
    <r>
      <t xml:space="preserve">Dobava, doprema i polaganje u rov </t>
    </r>
    <r>
      <rPr>
        <b/>
        <sz val="11"/>
        <rFont val="Arial"/>
        <family val="2"/>
        <charset val="238"/>
      </rPr>
      <t>tamponskog sloja frakcije 0-32 mm</t>
    </r>
    <r>
      <rPr>
        <sz val="11"/>
        <rFont val="Arial"/>
        <family val="2"/>
        <charset val="238"/>
      </rPr>
      <t>. 
Tampon se postavlja u sloju debljine:
- 30 cm u širini rova na mjestima gdje trasa prolazi po asfaltiranim prometnicama,
- 20 cm kao završni sloj na makadamskim površinama.
Zbijenost sloja tampona do modula stišljivosti min. Ms = 80 MN/m² kao podloga asfaltu.
Jedinična cijena stavke uključuje sav potreban rad, materijal i transporte za kompletnu izvedbu stavke.
Obračun po m³ ugrađenog materijala u zbijenom stanju (koef. zbijenosti i koef. rastresitosti uračunati u jediničnu cijenu).</t>
    </r>
  </si>
  <si>
    <t>DN 80 (d90 mm)</t>
  </si>
  <si>
    <r>
      <t xml:space="preserve">Dobava, doprema, isporuka i istovar na odlagalište gradilišta, doprema s odlagališta gradilišta do mjesta ugradnje i ugradnja svih </t>
    </r>
    <r>
      <rPr>
        <b/>
        <sz val="11"/>
        <rFont val="Arial"/>
        <family val="2"/>
        <charset val="238"/>
      </rPr>
      <t>fazonskih komada i vodovodnih armatura od nodularnog lijeva</t>
    </r>
    <r>
      <rPr>
        <sz val="11"/>
        <rFont val="Arial"/>
        <family val="2"/>
        <charset val="238"/>
      </rPr>
      <t xml:space="preserve"> za cjevovod i objekte na njemu, prema monterskim planovima i priloženoj specifikaciji.
</t>
    </r>
    <r>
      <rPr>
        <b/>
        <sz val="11"/>
        <rFont val="Arial"/>
        <family val="2"/>
        <charset val="238"/>
      </rPr>
      <t>Fazonski komadi</t>
    </r>
    <r>
      <rPr>
        <sz val="11"/>
        <rFont val="Arial"/>
        <family val="2"/>
        <charset val="238"/>
      </rPr>
      <t xml:space="preserve"> sukladno normama HRN EN 545 ili jednakovrijedno.
Fazonski komadi su iznutra zaštićeni epoksidnim premazom prema DIN 3476 ili jednakovrijedno, a izvana epoksidnim premazom prema DIN 30677-2 ili jednakovrijedno.
Sve prirubnice prema standardu EN 1092-2 ili jednakovrijedno. Za druge PN standard je posebno naveden.
Za spoj naglavkom potrebna je odgovarajuća brtva, sa brtvenom površinom C prema HRN EN 681 ili jednakovrijedno.
Za zaštitu spojeva dobaviti odgovarajuće materijale za izolaciju.
</t>
    </r>
    <r>
      <rPr>
        <b/>
        <sz val="11"/>
        <rFont val="Arial"/>
        <family val="2"/>
        <charset val="238"/>
      </rPr>
      <t>Armature</t>
    </r>
    <r>
      <rPr>
        <sz val="11"/>
        <rFont val="Arial"/>
        <family val="2"/>
        <charset val="238"/>
      </rPr>
      <t xml:space="preserve"> sukladno normama HRN EN 1074 ili jednakovrijedno.
Armature su iznutra i izvana zaštićene epoksidnim premazom.
Sve prirubnice prema standardu EN 1092-2 ili jednakovrijedno. Za druge PN standard je posebno naveden.
Uz specificirane armature koje se spajaju pomoću prirubnica dobaviti potreban broj nehrđajućih vijaka s maticom odgovarajuće veličine i odgovarajuće brtve za prirubnice.
Ugradbene duljine zasuna odrediti prema standardu EN 558/1 RED.4 HRN EN 558 ili jednakovrijedno.</t>
    </r>
  </si>
  <si>
    <r>
      <t xml:space="preserve">Ponuditelj može ponuditi samo jednakovrijedni proizvod.
</t>
    </r>
    <r>
      <rPr>
        <b/>
        <sz val="11"/>
        <rFont val="Arial"/>
        <family val="2"/>
        <charset val="238"/>
      </rPr>
      <t>Ponuđeni proizvod:</t>
    </r>
    <r>
      <rPr>
        <sz val="11"/>
        <rFont val="Arial"/>
        <family val="2"/>
        <charset val="238"/>
      </rPr>
      <t xml:space="preserve">
Vrsta materijala:_______________________
Proizvođač:__________________________
Zemlja porijekla:_______________________</t>
    </r>
  </si>
  <si>
    <r>
      <t xml:space="preserve">Dobava, doprema i ugradnja netkanog </t>
    </r>
    <r>
      <rPr>
        <b/>
        <sz val="11"/>
        <rFont val="Arial"/>
        <family val="2"/>
        <charset val="238"/>
      </rPr>
      <t>geotekstila</t>
    </r>
    <r>
      <rPr>
        <sz val="11"/>
        <rFont val="Arial"/>
        <family val="2"/>
        <charset val="238"/>
      </rPr>
      <t xml:space="preserve"> na dno i pokose rovova u zoni izloženosti morskoj vodi. Geotekstilom se mehanički odvaja posteljicu i zasip cjevovoda od okolnog tla sa ciljem sprječavanja mogućeg ispiranja finih čestica.
Predviđen geotekstil kvalitete 300 g/m². Uzdužni i poprečni preklopi min. 15 cm.
Jedinična cijena sadrži sav potreban rad i materijal za ugradnju geotekstila.
Obračun po m².</t>
    </r>
  </si>
  <si>
    <r>
      <rPr>
        <b/>
        <sz val="11"/>
        <rFont val="Arial"/>
        <family val="2"/>
        <charset val="238"/>
      </rPr>
      <t>Izrada projekta izvedenog stanja</t>
    </r>
    <r>
      <rPr>
        <sz val="11"/>
        <rFont val="Arial"/>
        <family val="2"/>
        <charset val="238"/>
      </rPr>
      <t xml:space="preserve"> koji u sebi sadržava elemente geodetskog snimka za katastar, a prilagođen je traženoj formi Investitora. Napomena: U ovoj stavci koristiti elemente geodetskog snimke te ga uklopiti u projekt izvedenog stanja. Projekt izvedenog stanja mora obuhvatiti sve izmjene i dopune na građevini koje su se desile tijekom gradnje u odnosu na Glavni i Izvedbeni projekt, zatim situacijski plan trase cjevovoda i objekata u mj. 1:1000 (ili prikladno mjerilo katastra), zatim sve izvedene trase cjevovoda (gravitacijski cjevovodi i priključci) u vidu uzdužnih profila (kote nivelete i terena, dna rova, položaj i dubina cijevi te okana te položaj i skicu lomnih točaka kolektora), poprečnih presjeka, izvedbenih detalja i radioničkih nacrta sa svim objektima na mreži uz opis svih parametara i funkcije izvedenih vodova prema Glavnom i Izvedbenom projektu.</t>
    </r>
  </si>
  <si>
    <r>
      <rPr>
        <b/>
        <sz val="11"/>
        <rFont val="Arial"/>
        <family val="2"/>
        <charset val="238"/>
      </rPr>
      <t>Priprema za dezinfekciju</t>
    </r>
    <r>
      <rPr>
        <sz val="11"/>
        <rFont val="Arial"/>
        <family val="2"/>
        <charset val="238"/>
      </rPr>
      <t xml:space="preserve"> cjevovoda sukladno Uputama za dezinfekciju koje su sastavni dio glavnog projekta.
Cijenom stavke su obuhvaćeni svi potrebni radovi i materijali (spoj vatrogasnog crijeva, te mogućnost spoja hidrantskog nastavka od 2" za ulaz i izlaz), pomagala i transporti za kompletnu izvedbu rada.
Obračun po komadu.</t>
    </r>
  </si>
  <si>
    <t>3.5.</t>
  </si>
  <si>
    <t>3.6.</t>
  </si>
  <si>
    <t>3.7.</t>
  </si>
  <si>
    <r>
      <t xml:space="preserve">Izrada plana izvođenja radova </t>
    </r>
    <r>
      <rPr>
        <sz val="11"/>
        <rFont val="Arial"/>
        <family val="2"/>
        <charset val="238"/>
      </rPr>
      <t>u fazi izrade izvedbenog projekta od strane ovlaštene osobe - koordinatora I. Plan izvođenja radova mora sadržavati detaljan tehničko-tehnološki elaborat.
Jedinična cijena stavke uključuje sve potrebne terenske i uredske radove za izradu plana u minimalno 3 (tri) uvezana primjerka i 1 (jedan) primjerak na digitalnom mediju.
Obračun po komadu.</t>
    </r>
  </si>
  <si>
    <t>FAZONSKI KOMADI PN 16</t>
  </si>
  <si>
    <r>
      <rPr>
        <b/>
        <sz val="11"/>
        <rFont val="Arial"/>
        <family val="2"/>
        <charset val="238"/>
      </rPr>
      <t xml:space="preserve">FF DN 80, L= 1000 mm </t>
    </r>
    <r>
      <rPr>
        <sz val="11"/>
        <rFont val="Arial"/>
        <family val="2"/>
        <charset val="238"/>
      </rPr>
      <t>(poz. FF3)</t>
    </r>
  </si>
  <si>
    <r>
      <rPr>
        <b/>
        <sz val="11"/>
        <rFont val="Arial"/>
        <family val="2"/>
        <charset val="238"/>
      </rPr>
      <t xml:space="preserve">Q DN 80 </t>
    </r>
    <r>
      <rPr>
        <sz val="11"/>
        <rFont val="Arial"/>
        <family val="2"/>
        <charset val="238"/>
      </rPr>
      <t>(poz. Q2)</t>
    </r>
  </si>
  <si>
    <r>
      <rPr>
        <b/>
        <sz val="11"/>
        <rFont val="Arial"/>
        <family val="2"/>
        <charset val="238"/>
      </rPr>
      <t>X DN 80 bušen za 2''</t>
    </r>
    <r>
      <rPr>
        <sz val="11"/>
        <rFont val="Arial"/>
        <family val="2"/>
        <charset val="238"/>
      </rPr>
      <t xml:space="preserve"> (poz. X'3)</t>
    </r>
  </si>
  <si>
    <r>
      <rPr>
        <b/>
        <sz val="11"/>
        <rFont val="Arial"/>
        <family val="2"/>
        <charset val="238"/>
      </rPr>
      <t>X DN 80 bušen za 3''</t>
    </r>
    <r>
      <rPr>
        <sz val="11"/>
        <rFont val="Arial"/>
        <family val="2"/>
        <charset val="238"/>
      </rPr>
      <t xml:space="preserve"> (poz. X'4)</t>
    </r>
  </si>
  <si>
    <t>ARMATURE PN 16</t>
  </si>
  <si>
    <r>
      <rPr>
        <b/>
        <sz val="11"/>
        <rFont val="Arial"/>
        <family val="2"/>
        <charset val="238"/>
      </rPr>
      <t xml:space="preserve">Eliptični zasun sa ručnim kolom DN 80 </t>
    </r>
    <r>
      <rPr>
        <sz val="11"/>
        <rFont val="Arial"/>
        <family val="2"/>
        <charset val="238"/>
      </rPr>
      <t>(poz. Z1)</t>
    </r>
  </si>
  <si>
    <r>
      <t xml:space="preserve">Dobava i doprema na privremeno odlagalište gradilišta, doprema s odlagališta gradilišta do mjesta ugradnje i ugradnja </t>
    </r>
    <r>
      <rPr>
        <b/>
        <sz val="11"/>
        <rFont val="Arial"/>
        <family val="2"/>
        <charset val="238"/>
      </rPr>
      <t>trake upozorenja sa indikatorom od nehrđajućeg čelika</t>
    </r>
    <r>
      <rPr>
        <sz val="11"/>
        <rFont val="Arial"/>
        <family val="2"/>
        <charset val="238"/>
      </rPr>
      <t xml:space="preserve"> iznad vodovodnih cijevi.
Obračun po m' dobavljenog i ugrađene trake.</t>
    </r>
  </si>
  <si>
    <r>
      <t xml:space="preserve">Dobava, doprema i istovar na odlagalište gradilišta </t>
    </r>
    <r>
      <rPr>
        <b/>
        <sz val="11"/>
        <rFont val="Arial"/>
        <family val="2"/>
        <charset val="238"/>
      </rPr>
      <t>teleskopske ugradbene garniture za PEHD zasun</t>
    </r>
  </si>
  <si>
    <t>Ugradbena garnitura za PEHD zasun d90 mm</t>
  </si>
  <si>
    <r>
      <t xml:space="preserve">Dobava, doprema, isporuka i istovar na deponiju gradilišta, doprema s odlagališta gradilišta do mjesta ugradnje i ugradnja </t>
    </r>
    <r>
      <rPr>
        <b/>
        <sz val="11"/>
        <rFont val="Arial"/>
        <family val="2"/>
        <charset val="238"/>
      </rPr>
      <t>PEHD fazonskih komada</t>
    </r>
    <r>
      <rPr>
        <sz val="11"/>
        <rFont val="Arial"/>
        <family val="2"/>
        <charset val="238"/>
      </rPr>
      <t xml:space="preserve"> za spajanje elektrofuzijskim zavarivanjem.
Fazonski komadi su od polietilena visoke gustoće klase materijala PE 100, SDR 11, za PN 16 bara. Dubina umetanja spojnica i spojnih elemenata prema ISO S5.
Spajanje fazonskih komada sa PEHD cijevi elektrozavarivanjem, pomoću elektrofuzijskih spojnica ili integriranih grijaćih zavojnica u stijenci.
U jediničnoj cijeni stavke obuhvaćeni su svi potrebni materijali, radovi, pomoćna sredstva i transporti potrebni za izvršenje stavke.
Obračun po komadu dobavljenog fazonskog komada.</t>
    </r>
  </si>
  <si>
    <r>
      <rPr>
        <b/>
        <sz val="11"/>
        <rFont val="Arial"/>
        <family val="2"/>
        <charset val="238"/>
      </rPr>
      <t xml:space="preserve">Spojnica d90 mm </t>
    </r>
    <r>
      <rPr>
        <sz val="11"/>
        <rFont val="Arial"/>
        <family val="2"/>
        <charset val="238"/>
      </rPr>
      <t>(poz. EFS2)</t>
    </r>
  </si>
  <si>
    <r>
      <rPr>
        <b/>
        <sz val="11"/>
        <rFont val="Arial"/>
        <family val="2"/>
        <charset val="238"/>
      </rPr>
      <t xml:space="preserve">N-komad d90 mm </t>
    </r>
    <r>
      <rPr>
        <sz val="11"/>
        <rFont val="Arial"/>
        <family val="2"/>
        <charset val="238"/>
      </rPr>
      <t>(poz. N-P1)</t>
    </r>
  </si>
  <si>
    <r>
      <t xml:space="preserve">Dobava, doprema, isporuka i istovar na deponiju gradilišta, doprema s odlagališta gradilišta do mjesta ugradnje i ugradnja </t>
    </r>
    <r>
      <rPr>
        <b/>
        <sz val="11"/>
        <rFont val="Arial"/>
        <family val="2"/>
        <charset val="238"/>
      </rPr>
      <t>PEHD zasuna za podzemnu ugradnju</t>
    </r>
    <r>
      <rPr>
        <sz val="11"/>
        <rFont val="Arial"/>
        <family val="2"/>
        <charset val="238"/>
      </rPr>
      <t xml:space="preserve"> za spajanje elektrofuzijskim zavarivanjem.
Zasun je od polietilena visoke gustoće klase materijala PE 100, SDR 11, za PN 16 bara. Dubina umetanja spojnica i spojnih elemenata prema ISO S5.
Spajanje sa PEHD cijevi elektrozavarivanjem, pomoću elektrofuzijskih spojnica ili integriranih grijaćih zavojnica u stijenci.
U jediničnoj cijeni stavke obuhvaćeni su svi potrebni materijali, radovi, pomoćna sredstva i transporti potrebni za izvršenje stavke.
Obračun po komadu.</t>
    </r>
  </si>
  <si>
    <r>
      <rPr>
        <b/>
        <sz val="11"/>
        <rFont val="Arial"/>
        <family val="2"/>
        <charset val="238"/>
      </rPr>
      <t xml:space="preserve">Zasun d90 mm </t>
    </r>
    <r>
      <rPr>
        <sz val="11"/>
        <rFont val="Arial"/>
        <family val="2"/>
        <charset val="238"/>
      </rPr>
      <t>(poz. ZU-P1)</t>
    </r>
  </si>
  <si>
    <r>
      <t xml:space="preserve">Dobava, doprema, isporuka i istovar na odlagalište gradilišta, doprema s odlagališta gradilišta do mjesta ugradnje i ugradnja </t>
    </r>
    <r>
      <rPr>
        <b/>
        <sz val="11"/>
        <rFont val="Arial"/>
        <family val="2"/>
        <charset val="238"/>
      </rPr>
      <t>stabilne spojnice (storz)</t>
    </r>
    <r>
      <rPr>
        <sz val="11"/>
        <rFont val="Arial"/>
        <family val="2"/>
        <charset val="238"/>
      </rPr>
      <t xml:space="preserve"> sa vanjskim navojem.
U jediničnoj cijeni stavke obuhvaćeni su svi potrebni materijali, radovi, pomoćna sredstva i transporti potrebni za izvršenje stavke.
Obračun po komadu dobavljenog i ugrađenog ventila.</t>
    </r>
  </si>
  <si>
    <t>Stabilna spojnica C sa vanjskim navojem 2''</t>
  </si>
  <si>
    <t>Stabilna spojnica B sa vanjskim navojem 3''</t>
  </si>
  <si>
    <r>
      <rPr>
        <b/>
        <sz val="11"/>
        <rFont val="Arial"/>
        <family val="2"/>
        <charset val="238"/>
      </rPr>
      <t xml:space="preserve">FF DN 80, L= 300 mm </t>
    </r>
    <r>
      <rPr>
        <sz val="11"/>
        <rFont val="Arial"/>
        <family val="2"/>
        <charset val="238"/>
      </rPr>
      <t>(poz. FF2)</t>
    </r>
  </si>
  <si>
    <t>10.1.</t>
  </si>
  <si>
    <r>
      <rPr>
        <b/>
        <sz val="11"/>
        <rFont val="Arial"/>
        <family val="2"/>
        <charset val="238"/>
      </rPr>
      <t>Ispitivanje pritiska i protočnosti nadzemnih hidranatskih sklopova.</t>
    </r>
    <r>
      <rPr>
        <sz val="11"/>
        <rFont val="Arial"/>
        <family val="2"/>
        <charset val="238"/>
      </rPr>
      <t xml:space="preserve">
Kompletno ispitivanje funkcionalnosti nadzemnih i protupožarnih hidranata DN 80 mm, od strane Ovlaštene institucije.
Ispitivanje obuhvaća ispitivanje pritiska i protočnosti na priključcima hidranta. Uključen je priključni vod DN 80 mm, od priključka na glavni cjevovod.
Ispitivanje se vrši od strane ovlaštene institucije koja po ispitivanju izdaje atest ili Izvješće o ispitivanju ovlaštene institucije.
Stavka obuhvaća sve potrebne radove, pomoćna sredstva, uključujući i potrebnu količinu vode koju je potrebno previdjeti zajedno sa hidrantskim priključkom i vodomjerom i ostalo za kompletnu izvedbu stavke.
Obračun po komadu ispitanog hidranta s priključkom i izdanom atestu.</t>
    </r>
  </si>
  <si>
    <r>
      <rPr>
        <b/>
        <sz val="11"/>
        <rFont val="Arial"/>
        <family val="2"/>
        <charset val="238"/>
      </rPr>
      <t xml:space="preserve">Betoniranje dna, zidova i pokrovne ploče niše nadzemnog hidrantskog sklopa </t>
    </r>
    <r>
      <rPr>
        <sz val="11"/>
        <rFont val="Arial"/>
        <family val="2"/>
        <charset val="238"/>
      </rPr>
      <t>betonom tlačne čvrstoće C35/45 u razredu izloženosti XS2.
Debljina temeljne ploče iznosi 60 cm, a zidova i pokrovne ploče iznosi 15 cm.
Stavkom je obuhvaćeno:
- dobava, doprema i ugradnja kamenog materijala frakcije 16-32 mm ispod podložnog betona u sloju debljine 10 cm,
- dobava, izrada, postava i skidanje oplate zidova i pokrovne ploče,
- dobava, prijenos, ugradnja i njegovanje betona - prema TPGK,
- dobava i ugradnja armature B500B,
- doprema s odlagališta gradilišta i ugradnja inox vrata dimenzija 700×1500 mm.
Jediničnom cijenom je obuhvaćena obrada spojeva cijevi i okana. Jedinična cijena stavke uključuje sve potrebne radove, materijale, pomoćna sredstva i transporte za kompletnu izvedbu stavke.
Obračun po komadu izvedenog okna.</t>
    </r>
  </si>
  <si>
    <t>BRAVARSKI RADOVI UKUPNO:</t>
  </si>
  <si>
    <t>BRAVARSKI RADOVI</t>
  </si>
  <si>
    <r>
      <t xml:space="preserve">Dobava i doprema na privremeno odlagalište gradilišta, doprema s odlagališta gradilišta do mjesta ugradnje i ugradnja </t>
    </r>
    <r>
      <rPr>
        <b/>
        <sz val="11"/>
        <rFont val="Arial"/>
        <family val="2"/>
        <charset val="238"/>
      </rPr>
      <t xml:space="preserve">ormarića za ključ </t>
    </r>
    <r>
      <rPr>
        <sz val="11"/>
        <rFont val="Arial"/>
        <family val="2"/>
        <charset val="238"/>
      </rPr>
      <t>sa staklom, bravicom i polugom za razbijanje stakla.
Obračun po komadu.</t>
    </r>
  </si>
  <si>
    <r>
      <t xml:space="preserve">Izrada </t>
    </r>
    <r>
      <rPr>
        <b/>
        <sz val="11"/>
        <rFont val="Arial"/>
        <family val="2"/>
        <charset val="238"/>
      </rPr>
      <t>Izvedbenog projekta</t>
    </r>
    <r>
      <rPr>
        <sz val="11"/>
        <rFont val="Arial"/>
        <family val="2"/>
        <charset val="238"/>
      </rPr>
      <t xml:space="preserve"> prema Glavnom projektu.
Jedinična cijena stavke uključuje sve potrebne terenske i uredske radove za izradu projekta u minimalno 4 (četiri) uvezana primjeraka i 1 (jedan) primjerak na digitalnom mediju.
Obračun po komadu.</t>
    </r>
  </si>
  <si>
    <r>
      <t xml:space="preserve">Bravarska izrada, dobava i doprema na privremeno odlagalište gradilišta </t>
    </r>
    <r>
      <rPr>
        <b/>
        <sz val="11"/>
        <rFont val="Arial"/>
        <family val="2"/>
        <charset val="238"/>
      </rPr>
      <t>jednokrilnih</t>
    </r>
    <r>
      <rPr>
        <sz val="11"/>
        <rFont val="Arial"/>
        <family val="2"/>
        <charset val="238"/>
      </rPr>
      <t xml:space="preserve"> </t>
    </r>
    <r>
      <rPr>
        <b/>
        <sz val="11"/>
        <rFont val="Arial"/>
        <family val="2"/>
        <charset val="238"/>
      </rPr>
      <t>vrata dim. od nehrđajućeg čelika 700×1500 mm</t>
    </r>
    <r>
      <rPr>
        <sz val="11"/>
        <rFont val="Arial"/>
        <family val="2"/>
        <charset val="238"/>
      </rPr>
      <t xml:space="preserve"> za nišu nadzemnog hidrantskog sklopa.
Cijenom obuhvatiti sav materijal za izradu i pričvršćivanje vrata, te odgovarajuću bravu.
Sve prema detalju iz projekta.
Obračun po komadu.</t>
    </r>
  </si>
  <si>
    <t>G)</t>
  </si>
  <si>
    <r>
      <rPr>
        <b/>
        <sz val="11"/>
        <rFont val="Arial"/>
        <family val="2"/>
        <charset val="238"/>
      </rPr>
      <t xml:space="preserve">Izrada elaborata katastra infrastrukture </t>
    </r>
    <r>
      <rPr>
        <sz val="11"/>
        <rFont val="Arial"/>
        <family val="2"/>
        <charset val="238"/>
      </rPr>
      <t>u skladu s važećim propisima. Jedinična cijena stavke uključuje sve potrebne terenske i uredske radove, te materijale za izradu kompletnih elaborata katastra infrastrukture. Predati kao digitalnu geodetsku snimku u dwg formatu na CD-u uz 3 (tri) primjerka uvezanog elaborata, sve prije ishođenja Potvrde o završetku radova.
Obračun po m' cjevovoda.</t>
    </r>
  </si>
  <si>
    <r>
      <rPr>
        <b/>
        <sz val="11"/>
        <rFont val="Arial"/>
        <family val="2"/>
        <charset val="238"/>
      </rPr>
      <t xml:space="preserve">Izrada asfaltnog zastora u jednom sloju.
</t>
    </r>
    <r>
      <rPr>
        <sz val="11"/>
        <rFont val="Arial"/>
        <family val="2"/>
        <charset val="238"/>
      </rPr>
      <t>Asfaltiranje habajućeg sloja izvesti od asfaltne mase AC 11 surf 50/70 AG4 M4-E, debljine 6 cm.
Nosivi sloj nanosi se na prethodno izrađenubetonsku stabilizaciju debljine d = 15 cm.
Prije nanošenja habajućeg sloja asfalta, betonsku površinu potrebno je podlogu prskati asfaltnom emulzijom ili bitumenom u odgovarajućoj količini zavisno od primijenjenog sredstva.
Uključena je dobava materijala, te prijenos do mjesta ugradnje i ugradnja asfalta.
Obračun po m² asfaltnog zastora.
- iz iskaza masa</t>
    </r>
  </si>
  <si>
    <r>
      <rPr>
        <b/>
        <sz val="11"/>
        <rFont val="Arial"/>
        <family val="2"/>
        <charset val="238"/>
      </rPr>
      <t xml:space="preserve">Obnova horizontalne prometne signalizacije </t>
    </r>
    <r>
      <rPr>
        <sz val="11"/>
        <rFont val="Arial"/>
        <family val="2"/>
        <charset val="238"/>
      </rPr>
      <t>na prometnim površinama, nakon završenih svih radova, asfalt lakom u boji prema postojećem stanju.
Obračun po komadu natpisa na kolniku i sličnih oznaka, te m' umjetnih izbočina.</t>
    </r>
  </si>
  <si>
    <t>Strelica - jedan/dva smjera</t>
  </si>
  <si>
    <t>Iz iskaza masa (volumen betonske stabilizacije)</t>
  </si>
  <si>
    <t>10.2.</t>
  </si>
  <si>
    <r>
      <t xml:space="preserve">Izrada fotodokumentacije karakterističnih detalja </t>
    </r>
    <r>
      <rPr>
        <sz val="11"/>
        <rFont val="Arial"/>
        <family val="2"/>
        <charset val="238"/>
      </rPr>
      <t>na trasi koji se ruše/obnavljaju prilikom izvođenja radova ili specifičnih detalja izvedbe na samom cjevovodu.
Fotodokumentaciju je potrebno izraditi na trasi cjevovoda uz okućnice, potporne ili ogradne zidove, suhozide, križanja s postojećim instalacijama, te izvedbu prelaganja istih.
Stavka se izvodi za vrijeme trajanja gradilišta.
Obračun po komadu.</t>
    </r>
  </si>
  <si>
    <r>
      <t xml:space="preserve">Izrada elaborata privremene regulacije prometa.
</t>
    </r>
    <r>
      <rPr>
        <sz val="11"/>
        <rFont val="Arial"/>
        <family val="2"/>
        <charset val="238"/>
      </rPr>
      <t>Jedinična cijena stavke uključuje sve potrebne terenske i uredske radove za izradu elaborata u minimalno 4 (četiri) uvezana primjeraka i 1 (jedan) primjerak na digitalnom mediju.
Obračun po komadu.</t>
    </r>
  </si>
  <si>
    <t>Asfaltni habajući sloj AC 11 surf 50/70 AG4 M4-E, debljine 6 cm.</t>
  </si>
  <si>
    <t>H-2:</t>
  </si>
  <si>
    <t>H-2.1:</t>
  </si>
  <si>
    <r>
      <t xml:space="preserve">Prije početka zemljanih radova u suradnji s nadležnim institucijama </t>
    </r>
    <r>
      <rPr>
        <b/>
        <sz val="11"/>
        <rFont val="Arial"/>
        <family val="2"/>
        <charset val="238"/>
      </rPr>
      <t>utvrditi poznate dubine i pozicije svih postojećih ukopanih instalacija</t>
    </r>
    <r>
      <rPr>
        <sz val="11"/>
        <rFont val="Arial"/>
        <family val="2"/>
        <charset val="238"/>
      </rPr>
      <t>, te označiti njihove trase na terenu duž čitavog koridora prolaza projektiranih cjevovoda.
O početku radova izvijestiti nadležne službe i dogovoriti način izvođenja radova da ne dođe do njihovog oštećenja.
Nakon obilježavanja instalacija potrebno je u dogovoru s nadležnim društvom, u čijem su vlasništvu nadležne instalacije, izvršiti eventualne korekcije trasa projektiranih cjevovoda i definirati mjere zaštite instalacija, te eventualna potrebna prelaganja.
Navedeni dogovori trebaju se zapisnički potvrditi od strane nadležnih društava, nadzornog inženjera i izvođača. Potrebno je obaviti zapisničku primopredaju označenih instalacija na terenu, te prijedloge rješenja za eventualna potrebna prelaganja.
Obračun po m' trase.</t>
    </r>
  </si>
  <si>
    <r>
      <rPr>
        <b/>
        <sz val="11"/>
        <rFont val="Arial"/>
        <family val="2"/>
        <charset val="238"/>
      </rPr>
      <t>Demontaža i uklanjanje</t>
    </r>
    <r>
      <rPr>
        <sz val="11"/>
        <rFont val="Arial"/>
        <family val="2"/>
        <charset val="238"/>
      </rPr>
      <t xml:space="preserve"> prethodno ugrađenih fazonskih komada za potrebe prespoja/nastavljanja trase cjevovoda.
Jedinična cijena stavke uključuje sav potreban rad, materijal i pomoćna sredstva za izvedbu opisanog rada, kao i ukrcavanje u kamione te odvoz i istovar materijala na reciklažno dvorište za građevni otpad.
Obračun po komadu kompletno izvedenih radova.</t>
    </r>
  </si>
  <si>
    <r>
      <rPr>
        <b/>
        <sz val="11"/>
        <rFont val="Arial"/>
        <family val="2"/>
        <charset val="238"/>
      </rPr>
      <t>Čelična ploča za prijelaz vozila</t>
    </r>
    <r>
      <rPr>
        <sz val="11"/>
        <rFont val="Arial"/>
        <family val="2"/>
        <charset val="238"/>
      </rPr>
      <t xml:space="preserve">
Dobava čeličnih ploča širine min. 2,5 m za prijelaz vozila preko iskopanog rova za vrijeme izvođenja radova.
Potrebna je dobaviti ploču koju se može koristiti višekratno, što znači po završetku određene dionice planirana je njihova demontaža, preseljenje na novu lokaciju i ponovna montaža.
Ploču je potrebno osigurati i na prilazima objektima koji imaju vlastite parkirališne površine.
Jedinična cijena stavka uključuje sve potrebne radove, materijale, pomoćna sredstva i transporte za kompletnu izvedbu stavke.
Obračun po komadu dobavljene i postavljene čelične ploče.</t>
    </r>
  </si>
  <si>
    <t>Postavljanje (preseljenje) ploče</t>
  </si>
  <si>
    <r>
      <rPr>
        <b/>
        <sz val="11"/>
        <rFont val="Arial"/>
        <family val="2"/>
        <charset val="238"/>
      </rPr>
      <t>Kombinirani strojno-ručni iskop rova</t>
    </r>
    <r>
      <rPr>
        <sz val="11"/>
        <rFont val="Arial"/>
        <family val="2"/>
        <charset val="238"/>
      </rPr>
      <t xml:space="preserve"> za polaganje cjevovoda bez obzira na kategoriju terena. Dubina, širina iskopa i pokos stranica prema uzdužnom profilu i detalju rova.
Sva proširenja kao i produbljenja rova veća od dokaznice mjera neće se priznavati već ju je izvođač dužan ukalkulirati u jediničnu cijenu. To se odnosi i na obračun zatrpavanja i odvoza materijala.
Sva produbljenja rova veća od projektiranog izvođač će sanirati na način da se izvrši nasipavanje s kamenom sitneži krupnoće zrna do 8 mm promjera i sve strojno nabije, a sve na teret izvođača.
Proširenja i produbljenja rova na mjestima okana također su obuhvaćena ovom stavkom.
Oko postojećih instalacija, u blizini gdje je okolni teren nestabilan, a tlo rahlo iskop vršiti vrlo oprezno, ručno što je uključeno u cijenu stavke. Na mjestima gdje cjevovod prolazi blizu suhozida iskop također vršiti pažljivo.</t>
    </r>
  </si>
  <si>
    <r>
      <t xml:space="preserve">Niša vanjsih dim. 100×100 cm, ukupne h = 225 cm
</t>
    </r>
    <r>
      <rPr>
        <i/>
        <sz val="11"/>
        <rFont val="Arial"/>
        <family val="2"/>
        <charset val="238"/>
      </rPr>
      <t xml:space="preserve">Količine materijala za 1 nišu:
- </t>
    </r>
    <r>
      <rPr>
        <sz val="11"/>
        <rFont val="Arial"/>
        <family val="2"/>
        <charset val="238"/>
      </rPr>
      <t>beton C35/45 XS2 = 1,4 m³
- kameni materijal frakcije 0-16 mm = 0,4 m³
- armatura B500B = 140 kg
- ugradnja vrata dimenzija 700×1500 mm</t>
    </r>
  </si>
  <si>
    <r>
      <t xml:space="preserve">Izvedba </t>
    </r>
    <r>
      <rPr>
        <b/>
        <sz val="11"/>
        <rFont val="Arial"/>
        <family val="2"/>
        <charset val="238"/>
      </rPr>
      <t>betonske stabilizacije</t>
    </r>
    <r>
      <rPr>
        <sz val="11"/>
        <rFont val="Arial"/>
        <family val="2"/>
        <charset val="238"/>
      </rPr>
      <t xml:space="preserve"> kao nosivog sloja kolničke konstrukcije. 
Izradu betonske stabilizacije obaviti na dobro zbijenoj podlozi, u svemu prema postojećem stanju do razine postojećeg asfalta.
Sloj betona kvalitete C20/25, debljine 15 cm, armiran armaturnom mrežom Q-188, razred čelika za armiranje B500B.
Stavka obuhvaća sve potrebne transporte materijala za kompletnu izvedbu. Beton ugraditi i njegovati prema TPGK.
Jedinična cijena stavke uključuje sav potreban rad, materijal, pomoćna sredstva i transporte za izvedbu opisanog rada.
Obračun po m³ ugrađenog materijala.</t>
    </r>
  </si>
  <si>
    <t>Sveukupan iskop umanjen za zatrpavanje probranim materijalom × 1,35</t>
  </si>
  <si>
    <t>Puna crta</t>
  </si>
  <si>
    <r>
      <rPr>
        <b/>
        <sz val="11"/>
        <rFont val="Arial"/>
        <family val="2"/>
        <charset val="238"/>
      </rPr>
      <t xml:space="preserve">T DN 80/80 </t>
    </r>
    <r>
      <rPr>
        <sz val="11"/>
        <rFont val="Arial"/>
        <family val="2"/>
        <charset val="238"/>
      </rPr>
      <t>(poz. T2)</t>
    </r>
  </si>
  <si>
    <t>2.1.2.</t>
  </si>
  <si>
    <t>2.1.3.</t>
  </si>
  <si>
    <t>2.1.4.</t>
  </si>
  <si>
    <t>2.1.6.</t>
  </si>
  <si>
    <r>
      <rPr>
        <b/>
        <sz val="11"/>
        <rFont val="Arial"/>
        <family val="2"/>
        <charset val="238"/>
      </rPr>
      <t xml:space="preserve">Tuljak d90 mm sa slobodnom prirubnicom DN 80 </t>
    </r>
    <r>
      <rPr>
        <sz val="11"/>
        <rFont val="Arial"/>
        <family val="2"/>
        <charset val="238"/>
      </rPr>
      <t>(poz. TU2, P2)</t>
    </r>
  </si>
  <si>
    <t>hidranti + sidreni blokovi + tlačna proba</t>
  </si>
  <si>
    <r>
      <t xml:space="preserve">Dobava, doprema i istovar na odlagalište gradilišta </t>
    </r>
    <r>
      <rPr>
        <b/>
        <sz val="11"/>
        <rFont val="Arial"/>
        <family val="2"/>
        <charset val="238"/>
      </rPr>
      <t>cestovne kape</t>
    </r>
    <r>
      <rPr>
        <sz val="11"/>
        <rFont val="Arial"/>
        <family val="2"/>
        <charset val="238"/>
      </rPr>
      <t xml:space="preserve"> za podzemni zasun s ugradbenom garniturom i odzračno-dozračni ventil za podzemnu ugradnju.
Materijal:
- kapa: GG 25 bitumezirani
- poklopac: GG 25 EWS zaštita, sprječavanje ljepljenja poklopca za kapu
Uz cestovnu kapu dolazi odgovarajuća betonska podložna ploča i umetak za podložnu ploču.
Uvjete koje, prema tehničkim specifikacijama, mora ispunjavati vodovodni materijal iz ove stavke dokazuju se sljedećim dokumentima:
a) Certifikat o stalnosti svojstava i/ili Izjava o svojstvima
Obračun po komadu.</t>
    </r>
  </si>
  <si>
    <t>Cestovna kapa za odzračno-dozračni ventil za podzemnu ugradnju</t>
  </si>
  <si>
    <t>8.2.</t>
  </si>
  <si>
    <r>
      <rPr>
        <b/>
        <sz val="11"/>
        <rFont val="Arial"/>
        <family val="2"/>
        <charset val="238"/>
      </rPr>
      <t>Odzračno-dozračni ventil za podzemnu ugradnju</t>
    </r>
    <r>
      <rPr>
        <sz val="11"/>
        <rFont val="Arial"/>
        <family val="2"/>
        <charset val="238"/>
      </rPr>
      <t xml:space="preserve"> DN 80 H=755 mm (poz. U-OV1)
Ventil mora biti kinetičke izvedbe sa brtvom, koja je ujedno i brtva automatskog ventila. Plovak mora biti aerodinamičan da omogući rad ventila već kod pritiska od 0,2 bara.
Površina otvora kod automatskog dijela ventila od DN 80 ne smije biti manja od 13 mm², a kinetičkog od 1900 mm².
Ventili mogu biti plastične ili metalne izvedbe (od nehrđajućeg materijala). Dodatkom nepovratnog ventila ventil se mora moći pretvoriti samo u odzračni ventil.
Ventil mora imati ugrađeni ventil koji se automatski zatvara kad se zračni ventil vadi iz kućišta, prilikom održavanja samog ventila.
Pri dnu vanjskog zaštitnog kućišta, ventil mora imati poseban otvor za odvodnju vode iz kućišta, a ne dozvoljava ulazak vode iz terena u kućište.
Ventil mora imati kućište za podzemnu ugradnju, sa zaštitom od smrzavanja, kućište je od PVC materijala, obloženo PE pjenom i zaštićeno aluminijskim omotačem. Na vrhu kućišta dolazi pokopac od polipropilena.
Spoj s fazonskim komadom mora biti prirubnički.
Obračun po komadu.</t>
    </r>
  </si>
  <si>
    <t>Iz iskaza masa (volumen iskopa)</t>
  </si>
  <si>
    <t>Iz iskaza masa (volumen zamjenskog materijala)</t>
  </si>
  <si>
    <t>Iz iskaza masa (volumen tampona)</t>
  </si>
  <si>
    <r>
      <t>Cestovna kapa za podzemni zasun</t>
    </r>
    <r>
      <rPr>
        <sz val="11"/>
        <rFont val="Arial"/>
        <family val="2"/>
        <charset val="238"/>
      </rPr>
      <t>, vel. 1 prema DIN 4056 ili jednakovrijedno</t>
    </r>
  </si>
  <si>
    <t>DN 150 (d160 mm)</t>
  </si>
  <si>
    <r>
      <rPr>
        <b/>
        <sz val="11"/>
        <rFont val="Arial"/>
        <family val="2"/>
        <charset val="238"/>
      </rPr>
      <t xml:space="preserve">Spojnica d160 mm </t>
    </r>
    <r>
      <rPr>
        <sz val="11"/>
        <rFont val="Arial"/>
        <family val="2"/>
        <charset val="238"/>
      </rPr>
      <t>(poz. EFS3)</t>
    </r>
  </si>
  <si>
    <r>
      <rPr>
        <b/>
        <sz val="11"/>
        <rFont val="Arial"/>
        <family val="2"/>
        <charset val="238"/>
      </rPr>
      <t xml:space="preserve">Koljeno 45° d160 mm </t>
    </r>
    <r>
      <rPr>
        <sz val="11"/>
        <rFont val="Arial"/>
        <family val="2"/>
        <charset val="238"/>
      </rPr>
      <t>(poz. L3)</t>
    </r>
  </si>
  <si>
    <r>
      <rPr>
        <b/>
        <sz val="11"/>
        <rFont val="Arial"/>
        <family val="2"/>
        <charset val="238"/>
      </rPr>
      <t xml:space="preserve">T komad d160×90 mm </t>
    </r>
    <r>
      <rPr>
        <sz val="11"/>
        <rFont val="Arial"/>
        <family val="2"/>
        <charset val="238"/>
      </rPr>
      <t>(poz. EFT3)</t>
    </r>
  </si>
  <si>
    <r>
      <rPr>
        <b/>
        <sz val="11"/>
        <rFont val="Arial"/>
        <family val="2"/>
        <charset val="238"/>
      </rPr>
      <t xml:space="preserve">Tuljak d160 mm sa slobodnom prirubnicom DN 150 </t>
    </r>
    <r>
      <rPr>
        <sz val="11"/>
        <rFont val="Arial"/>
        <family val="2"/>
        <charset val="238"/>
      </rPr>
      <t>(poz. TU-3, P-3)</t>
    </r>
  </si>
  <si>
    <r>
      <rPr>
        <b/>
        <sz val="11"/>
        <rFont val="Arial"/>
        <family val="2"/>
        <charset val="238"/>
      </rPr>
      <t>Izrada geodetskog elaborata iskolčenja</t>
    </r>
    <r>
      <rPr>
        <sz val="11"/>
        <rFont val="Arial"/>
        <family val="2"/>
        <charset val="238"/>
      </rPr>
      <t xml:space="preserve">. Elaborat je obavezno po </t>
    </r>
    <r>
      <rPr>
        <i/>
        <sz val="11"/>
        <rFont val="Arial"/>
        <family val="2"/>
        <charset val="238"/>
      </rPr>
      <t>Zakonu o gradnji (NN 153/13, 20/17, 39/19, 125/19, 145/24)</t>
    </r>
    <r>
      <rPr>
        <sz val="11"/>
        <rFont val="Arial"/>
        <family val="2"/>
        <charset val="238"/>
      </rPr>
      <t xml:space="preserve"> imati na gradilištu prilikom izvođenja radova.
Elaborat će sadržavati iskolčenje za 186 m' trase vodovodnog cjevovoda.
Jedinična cijena stavke uključuje sve neophodne terenske i uredske radove za izradu elaborata u minimalno 3 (tri) uvezana primjerka i 1 (jedan) primjerak na digitalnom mediju.
Obračun po komadu.</t>
    </r>
  </si>
  <si>
    <t>Demontaža i uklanjanje slijepe prirubnice DN 150 na privremenom završetku hidrantskog voda</t>
  </si>
  <si>
    <t>X DN 150</t>
  </si>
  <si>
    <t>H-2</t>
  </si>
  <si>
    <t>IZVADAK IZ TROŠKOVNIKA</t>
  </si>
  <si>
    <t>- vodoopskrbna mreža:</t>
  </si>
  <si>
    <t>V-2:</t>
  </si>
  <si>
    <t>DN 50</t>
  </si>
  <si>
    <r>
      <rPr>
        <b/>
        <sz val="11"/>
        <rFont val="Arial"/>
        <family val="2"/>
        <charset val="238"/>
      </rPr>
      <t>Izrada geodetskog elaborata iskolčenja</t>
    </r>
    <r>
      <rPr>
        <sz val="11"/>
        <rFont val="Arial"/>
        <family val="2"/>
        <charset val="238"/>
      </rPr>
      <t xml:space="preserve">. Elaborat je obavezno po </t>
    </r>
    <r>
      <rPr>
        <i/>
        <sz val="11"/>
        <rFont val="Arial"/>
        <family val="2"/>
        <charset val="238"/>
      </rPr>
      <t>Zakonu o gradnji (NN 153/13, 20/17, 39/19, 125/19, 145/24)</t>
    </r>
    <r>
      <rPr>
        <sz val="11"/>
        <rFont val="Arial"/>
        <family val="2"/>
        <charset val="238"/>
      </rPr>
      <t xml:space="preserve"> imati na gradilištu prilikom izvođenja radova.
Elaborat će sadržavati iskolčenje za 124 m' trase vodovodnog cjevovoda.
Jedinična cijena stavke uključuje sve neophodne terenske i uredske radove za izradu elaborata u minimalno 3 (tri) uvezana primjerka i 1 (jedan) primjerak na digitalnom mediju.
Obračun po komadu.</t>
    </r>
  </si>
  <si>
    <r>
      <t xml:space="preserve">Prije početka zemljanih radova u suradnji s nadležnim institucijama </t>
    </r>
    <r>
      <rPr>
        <b/>
        <sz val="11"/>
        <rFont val="Arial"/>
        <family val="2"/>
        <charset val="238"/>
      </rPr>
      <t>utvrditi poznate dubine i pozicije svih postojećih ukopanih instalacija</t>
    </r>
    <r>
      <rPr>
        <sz val="11"/>
        <rFont val="Arial"/>
        <family val="2"/>
        <charset val="238"/>
      </rPr>
      <t>, te označiti njihove trase na terenu duž čitavog koridora prolaza projektiranih cjevovoda.
O početku radova izvijestiti nadležne službe i dogovoriti način izvođenja radova da ne dođe do njihovog oštećenja.
Nakon obilježavanja instalacija potrebno je u dogovoru s nadležnim društvom, u čijem su vlasništvu nadležne instalacije, izvršiti eventualne korekcije trasa projektiranih cjevovoda i definirati mjere zaštite instalacija, te eventualna potrebna prelaganja.
Navedeni dogovori trebaju se zapisnički potvrditi od strane nadležnih društava, nadzornog inženjera i izvođača. Potrebno je obaviti zapisničku primopredaju označenih instalacija na terenu, te prijedloge rješenja za eventualna potrebna prelaganja.</t>
    </r>
  </si>
  <si>
    <t>Obračun po m' trase.</t>
  </si>
  <si>
    <r>
      <rPr>
        <b/>
        <sz val="11"/>
        <rFont val="Arial"/>
        <family val="2"/>
        <charset val="238"/>
      </rPr>
      <t>Uklanjanje betonskih rubnjaka i polegnutih rubnjaka</t>
    </r>
    <r>
      <rPr>
        <sz val="11"/>
        <rFont val="Arial"/>
        <family val="2"/>
        <charset val="238"/>
      </rPr>
      <t xml:space="preserve"> koji se nalaze na trasi projektiranih cjevovoda.
Rubnjaci su duljine 1 m'. Ako rubnjaci prilikom uklanjanja ostanu neoštećeni, potrebno ih je odložiti na privremenu gradilišnu deponiju, te ponovno ugraditi. Ako se rubnjaci prilikom uklanjanja oštete, materijal odvesti na reciklažno dvorište za građevni otpad koje će odrediti izvođač.
Dobava, doprema i ugradnja novih betonskih rubnjaka i polegnutih rubnjaka obuhvaćena je zasebnom stavkom. Na razini glavnog projekta predviđena je 100%-tna dobava, doprema i ugradnja novih betonskih rubnjaka i polegnutih rubnjaka.
Jedinična cijena stavke uključuje sav potreban rad, materijal i pomoćna sredstva za izvedbu opisanog rada, kao i ukrcavanje u kamione te odvoz i istovar materijala na reciklažno dvorište za građevni otpad prema potrebi.
Obračun po m' uklonjenog rubnjaka.</t>
    </r>
  </si>
  <si>
    <r>
      <rPr>
        <b/>
        <sz val="11"/>
        <rFont val="Arial"/>
        <family val="2"/>
        <charset val="238"/>
      </rPr>
      <t>Čelična ploča za prijelaz vozila</t>
    </r>
    <r>
      <rPr>
        <sz val="11"/>
        <rFont val="Arial"/>
        <family val="2"/>
        <charset val="238"/>
      </rPr>
      <t xml:space="preserve">
Dobava čeličnih ploča širine min. 2,5 m za prijelaz vozila preko iskopanog rova za vrijeme izvođenja radova.
Potrebna je dobaviti ploču koju se može koristiti višekratno, što znači po završetku određene dionice planirana je njihova demontaža, preseljenje na novu lokaciju i ponovna montaža.
Ploču je potrebno osigurati i na prilazima objektima koji imaju vlastite parkirališne površine. 
Jedinična cijena stavka uključuje sve potrebne radove, materijale, pomoćna sredstva i transporte za kompletnu izvedbu stavke.
Obračun po komadu dobavljene i postavljene čelične ploče.</t>
    </r>
  </si>
  <si>
    <t>postavljanje (preseljenje) ploče</t>
  </si>
  <si>
    <r>
      <rPr>
        <b/>
        <sz val="11"/>
        <rFont val="Arial"/>
        <family val="2"/>
        <charset val="238"/>
      </rPr>
      <t>Zaštita, osiguranje ili pridržavanje-podupiranje svih postojećih podzemnih instalacija</t>
    </r>
    <r>
      <rPr>
        <sz val="11"/>
        <rFont val="Arial"/>
        <family val="2"/>
        <charset val="238"/>
      </rPr>
      <t>.
Obračunata zaštita, osiguranje ili pridržavanje-podupiranje svih postojećih podzemnih instalacija, koje prelaze poprijeko iskopanog rova ili su vođene neposredno paralelno s trasom.
Osiguranje i podupiranje instalacije izvesti prema uvjetima i uputama nadležne službe vlasnika instalacije, te izvedbenim projektom. Ako izvedbenim projektom nije obuhvaćeno rješenje zaštite instalacije potrebno je izraditi izvedbeno rješenje zaštite i osiguranja postojećih instalacija i dati ga na odobrenje Nadzornom inženjeru i službi vlasnika instalacije.
Na dionicama gdje postojeće instalacije dolaze u koliziju sa trasom projektiranih cjevovoda, potrebno je izvesti rekonstrukciju istih u dogovoru sa vlasnikom instalacija, a uz suglasnost Nadzornog inženjera.
Obuhvaćeni su svi potrebni radovi, materijali, sredstva i svi troškovi vlasnika instalacija za njihovo osiguranje.
Obračun po komadu križanja, odnosno m' paralelnog vođenja.</t>
    </r>
  </si>
  <si>
    <t>Prema raspoloživim informacijama vlasnika instalacija na trasi projektiranih cjevovoda se nalaze slijedeće instalacije:
- elektronički kamunikacijski vodovi,
- elektroenergetska infrastruktura,
- vodovod.</t>
  </si>
  <si>
    <r>
      <rPr>
        <b/>
        <sz val="11"/>
        <rFont val="Arial"/>
        <family val="2"/>
        <charset val="238"/>
      </rPr>
      <t xml:space="preserve">Osiguranje postojećih elektroenergetskih kabela. </t>
    </r>
    <r>
      <rPr>
        <sz val="11"/>
        <rFont val="Arial"/>
        <family val="2"/>
        <charset val="238"/>
      </rPr>
      <t>Na mjestima križanja vertikalna udaljenost kabela i vodovodnog cjevovoda iznosi min. 0,50 m za kabel bez zaštitne cijevi, odnosno 0,30 m uz uvjet da je kabel položen u zaštitnu cijev. Stavkom su obuhvaćene zaštitne polucijevi od tvrdog PVC-a (DN 110 mm ili DN 160 mm) duljine 2,00 m za jedno križanje, kao i dobava i ugradnja pijeska u zaštitne polucijevi zajedno s kabelom.</t>
    </r>
  </si>
  <si>
    <t>3.1.1.</t>
  </si>
  <si>
    <t>Križanje sa postojećim elektroenergetskim kabelima</t>
  </si>
  <si>
    <t>3.1.2.</t>
  </si>
  <si>
    <t>Paralelno vođenje sa postojećim elektroenergetskim kabelima</t>
  </si>
  <si>
    <r>
      <rPr>
        <b/>
        <sz val="11"/>
        <rFont val="Arial"/>
        <family val="2"/>
        <charset val="238"/>
      </rPr>
      <t>Radovi na izmještanju postojećih instalacija</t>
    </r>
    <r>
      <rPr>
        <sz val="11"/>
        <rFont val="Arial"/>
        <family val="2"/>
        <charset val="238"/>
      </rPr>
      <t xml:space="preserve">
Izmještanje postojećih instalacija na dionicama gdje se ustanovi da dolaze u koliziju sa trasama projektiranih cjevovoda. Izmještanje instalacije izvesti prema uvjetima i uputama te uz suglasnost ovlaštenih predstavnika vlasnika instalacije i nadzorne službe. Rekonstrukcija se vrši u dogovoru sa vlasnikom instalacije i uz suglasnost nadzornog inženjera.
Stavkom obuhvaćena demontaža postojećih instalacija, skladištenje, transport, ponovna montaža postojećih instalacija te dobava i doprema materijala i spajanje izmijenjenih i izmještenih instalacija u funkcionalni instalacijski sustav, kao i izrada geodetskog elaborata izmještenih instalacija sa elementima geodetskog snimka za katastar instalacija, sve prema zahtjevima vlasnika instalacija.
Obavezno je osigurati funkcioniranje sustava instalacija.
Jedinična cijena stavke uključuje sve potrebne radove, materijale, sredstva i sve troškove vlasnika instalacija za njihovo osiguranje.
Obračun po m' uredno izmještenih funkcionalnih instalacija.</t>
    </r>
  </si>
  <si>
    <t>Izmještanje postojećih elektroničkih komunikacijskih vodova</t>
  </si>
  <si>
    <t>4.2.</t>
  </si>
  <si>
    <t>Izmještanje postojećih elektroenergetskih kabela</t>
  </si>
  <si>
    <r>
      <rPr>
        <b/>
        <sz val="11"/>
        <rFont val="Arial"/>
        <family val="2"/>
        <charset val="238"/>
      </rPr>
      <t>Kombinirano strojno-ručni iskop rova</t>
    </r>
    <r>
      <rPr>
        <sz val="11"/>
        <rFont val="Arial"/>
        <family val="2"/>
        <charset val="238"/>
      </rPr>
      <t xml:space="preserve"> za polaganje cjevovoda bez obzira na kategoriju terena. Dubina, širina iskopa i pokos stranica prema uzdužnom profilu i detalju rova.
Sva proširenja kao i produbljenja rova veća od dokaznice mjera neće se priznavati već ju je izvođač dužan ukalkulirati u jediničnu cijenu. To se odnosi i na obračun zatrpavanja i odvoza materijala.
Sva produbljenja rova veća od projektiranog izvođač će sanirati na način da se izvrši nasipavanje s kamenom sitneži krupnoće zrna do 8 mm promjera i sve strojno nabije, a sve na teret izvođača.
Proširenja i produbljenja rova na mjestima okana također su obuhvaćena ovom stavkom.
Oko postojećih instalacija, u blizini gdje je okolni teren nestabilan, a tlo rahlo iskop vršiti vrlo oprezno, ručno što je uključeno u cijenu stavke. Na mjestima gdje cjevovod prolazi blizu suhozida iskop također vršiti pažljivo.</t>
    </r>
  </si>
  <si>
    <t>Iz iskaza masa (volumen iskopa) + dodatni iskop za okna</t>
  </si>
  <si>
    <t>- iz iskaza masa: 90,27 m³</t>
  </si>
  <si>
    <t>UKUPNO: 90,27 m³</t>
  </si>
  <si>
    <t>Dno rova + dno jame na mjestu okna</t>
  </si>
  <si>
    <t>UKUPNO: 73,99 m³</t>
  </si>
  <si>
    <t>- iz iskaza masa: 8,33 m³</t>
  </si>
  <si>
    <t>- iz iskaza masa: 26,94 m³</t>
  </si>
  <si>
    <t>Iz iskaza masa (volumen zamjenskog materijala) + dodatno zatrpavanje oko okana</t>
  </si>
  <si>
    <t>- iz iskaza masa: 4,42 m³</t>
  </si>
  <si>
    <t>UKUPNO: 4,42 m³</t>
  </si>
  <si>
    <t>Iz iskaza masa (volumen tampona) + dodatno iznad okana</t>
  </si>
  <si>
    <t>- iz iskaza masa: 31,95 m³</t>
  </si>
  <si>
    <t>UKUPNO: 31,95 m³</t>
  </si>
  <si>
    <t>Sveukupan iskop × 1,35</t>
  </si>
  <si>
    <t>UKUPNO: 122 m³</t>
  </si>
  <si>
    <r>
      <rPr>
        <b/>
        <sz val="11"/>
        <rFont val="Arial"/>
        <family val="2"/>
        <charset val="238"/>
      </rPr>
      <t xml:space="preserve">Betoniranje dna, zidova i pokrovne ploče okna odzračnog ventila </t>
    </r>
    <r>
      <rPr>
        <sz val="11"/>
        <rFont val="Arial"/>
        <family val="2"/>
        <charset val="238"/>
      </rPr>
      <t xml:space="preserve">betonom tlačne čvrstoće C25/30 u razredu izloženosti XC1.
Debljina dna, zidova i ploče iznosi 20 cm. U pokrovnoj ploči ostaviti otvor 600×600 mm za ugradnju poklopca.
Stavkom je obuhvaćeno:
- dobava, doprema i ugradnja kamenog materijala frakcije 0-16 mm ispod podložnog betona u sloju debljine 10 cm,
- dobava, doprema i ugradnja podložnog betona C16/20 u sloju debljine 10 cm,
- dobava, izrada, postava i skidanje oplate zidova i pokrovne ploče,
- dobava, prijenos, ugradnja i njegovanje betona - prema TPGK,
- dobava i ugradnja armature B500B,
- doprema s odlagališta gradilišta i ugradnja kvadratnog poklopca 600×600 mm od nodularnog lijeva sa kvadratnim okvirom,
- dobava, doprema i ugradnja penjalica, sve prema detalju i </t>
    </r>
    <r>
      <rPr>
        <i/>
        <sz val="11"/>
        <rFont val="Arial"/>
        <family val="2"/>
        <charset val="238"/>
      </rPr>
      <t>Pravilniku o zaštiti na radu za mjesta rada (NN 105/20)</t>
    </r>
    <r>
      <rPr>
        <sz val="11"/>
        <rFont val="Arial"/>
        <family val="2"/>
        <charset val="238"/>
      </rPr>
      <t>,
- izrada obostranog vodonepropusnog premaza zidova betonskih okana.
Jediničnom cijenom je obuhvaćena obrada spojeva cijevi i okana. Jedinična cijena stavke uključuje sve potrebne radove, materijale, pomoćna sredstva i transporte za kompletnu izvedbu stavke.
Obračun po komadu izvedenog okna.</t>
    </r>
  </si>
  <si>
    <r>
      <t xml:space="preserve">Okno dim. svijetlog otvora 60×60 cm, h = 80 cm
</t>
    </r>
    <r>
      <rPr>
        <i/>
        <sz val="11"/>
        <rFont val="Arial"/>
        <family val="2"/>
        <charset val="238"/>
      </rPr>
      <t xml:space="preserve">Količine materijala za 1 okno:
- </t>
    </r>
    <r>
      <rPr>
        <sz val="11"/>
        <rFont val="Arial"/>
        <family val="2"/>
        <charset val="238"/>
      </rPr>
      <t>beton C25/30 XC1 = 0,8 m³
- podložni beton C16/20 = 0,4 m³
- kameni materijal frakcije 0-16 mm = 0,4 m³
- armatura B500B = 80 kg
- ugradnja poklopca D400 = 1 kom.</t>
    </r>
  </si>
  <si>
    <r>
      <t xml:space="preserve">Dobava, doprema i ugradnja </t>
    </r>
    <r>
      <rPr>
        <b/>
        <sz val="11"/>
        <rFont val="Arial"/>
        <family val="2"/>
        <charset val="238"/>
      </rPr>
      <t>betonskih rubnjaka i polegnutih rubnjaka</t>
    </r>
    <r>
      <rPr>
        <sz val="11"/>
        <rFont val="Arial"/>
        <family val="2"/>
        <charset val="238"/>
      </rPr>
      <t xml:space="preserve"> ukoliko je prilikom uklanjanja postojećih rubnjaka došlo do uništenja pojedinih komada. Uništene rubnjake je potrebno zamijeniti novima, istog izgleda.
Stavka obuhvaća dobavu, dopremu i ugradnju betonskih rubnjaka na prethodno izvedenu podlogu od betona C16/20, a sve prema postojećem stanju.
Na razini glavnog projekta predviđena je 100%-tna dobava, doprema i ugradnja novih betonskih rubnjaka i polegnutih rubnjaka.
Jedinična cijena stavke uključuje sav potreban rad, materijal, pomoćna sredstva i transporte za kompletnu izvedbu stavke.
Obračun po m' kompletno izvedenog rubnjaka.</t>
    </r>
  </si>
  <si>
    <r>
      <t xml:space="preserve">Izvedba </t>
    </r>
    <r>
      <rPr>
        <b/>
        <sz val="11"/>
        <rFont val="Arial"/>
        <family val="2"/>
        <charset val="238"/>
      </rPr>
      <t>betonske stabilizacije</t>
    </r>
    <r>
      <rPr>
        <sz val="11"/>
        <rFont val="Arial"/>
        <family val="2"/>
        <charset val="238"/>
      </rPr>
      <t xml:space="preserve"> kao nosivog sloja kolničke konstrukcije. 
Izradu betonske stabilizacije obaviti na dobro zbijenoj podlozi, u svemu prema postojećem stanju do razine postojećeg asfalta.
Sloj betona kvalitete C 20/25, debljine 15 cm, armiran armaturnom mrežom Q-188, razred čelika za armiranje B500B.
Stavka obuhvaća sve potrebne transporte materijala za kompletnu izvedbu. Beton ugraditi i njegovati prema TPGK.
Jedinična cijena stavke uključuje sav potreban rad, materijal, pomoćna sredstva i transporte za izvedbu opisanog rada.
Obračun po m³ ugrađenog materijala.</t>
    </r>
  </si>
  <si>
    <t>- iz iskaza masa: 25,83 m³</t>
  </si>
  <si>
    <t>Isprekidana uzdužna crta</t>
  </si>
  <si>
    <t>3,0 m'</t>
  </si>
  <si>
    <t>6 kom.</t>
  </si>
  <si>
    <t>DN 50 (d63 mm)</t>
  </si>
  <si>
    <r>
      <rPr>
        <b/>
        <sz val="11"/>
        <rFont val="Arial"/>
        <family val="2"/>
        <charset val="238"/>
      </rPr>
      <t xml:space="preserve">X DN 50 </t>
    </r>
    <r>
      <rPr>
        <sz val="11"/>
        <rFont val="Arial"/>
        <family val="2"/>
        <charset val="238"/>
      </rPr>
      <t>(poz. X1)</t>
    </r>
  </si>
  <si>
    <t>3.3.</t>
  </si>
  <si>
    <r>
      <rPr>
        <b/>
        <sz val="11"/>
        <rFont val="Arial"/>
        <family val="2"/>
        <charset val="238"/>
      </rPr>
      <t xml:space="preserve">Spojnica d63 mm </t>
    </r>
    <r>
      <rPr>
        <sz val="11"/>
        <rFont val="Arial"/>
        <family val="2"/>
        <charset val="238"/>
      </rPr>
      <t>(poz. EFS1)</t>
    </r>
  </si>
  <si>
    <r>
      <rPr>
        <b/>
        <sz val="11"/>
        <rFont val="Arial"/>
        <family val="2"/>
        <charset val="238"/>
      </rPr>
      <t xml:space="preserve">Prijelazni komad s unutarnjim navojem d63 mm × 5/4'' </t>
    </r>
    <r>
      <rPr>
        <sz val="11"/>
        <rFont val="Arial"/>
        <family val="2"/>
        <charset val="238"/>
      </rPr>
      <t>(poz. S2)</t>
    </r>
  </si>
  <si>
    <r>
      <rPr>
        <b/>
        <sz val="11"/>
        <rFont val="Arial"/>
        <family val="2"/>
        <charset val="238"/>
      </rPr>
      <t xml:space="preserve">T komad d63×63 mm </t>
    </r>
    <r>
      <rPr>
        <sz val="11"/>
        <rFont val="Arial"/>
        <family val="2"/>
        <charset val="238"/>
      </rPr>
      <t>(poz. T1)</t>
    </r>
  </si>
  <si>
    <r>
      <rPr>
        <b/>
        <sz val="11"/>
        <rFont val="Arial"/>
        <family val="2"/>
        <charset val="238"/>
      </rPr>
      <t xml:space="preserve">Tuljak d63 mm sa slobodnom prirubnicom DN 50 </t>
    </r>
    <r>
      <rPr>
        <sz val="11"/>
        <rFont val="Arial"/>
        <family val="2"/>
        <charset val="238"/>
      </rPr>
      <t>(poz. TU-1, P-1)</t>
    </r>
  </si>
  <si>
    <r>
      <t xml:space="preserve">Dobava, prijevoz, isporuka i istovar na odlagalište gradilišta </t>
    </r>
    <r>
      <rPr>
        <b/>
        <sz val="11"/>
        <rFont val="Arial"/>
        <family val="2"/>
        <charset val="238"/>
      </rPr>
      <t>odzračno-dozračnog ventila</t>
    </r>
    <r>
      <rPr>
        <sz val="11"/>
        <rFont val="Arial"/>
        <family val="2"/>
        <charset val="238"/>
      </rPr>
      <t>, PN 16 bar sukladnog normi HRN EN 1074-4 ili jednakovrijedno.
Automatski ventil mora biti sa odvojenim plovkom i montiran iznad glavnog kinetičkog ventila, zbog podmazivanja i hlađenja brtve kinetičkog ventila. Plovak mora biti aerodinamičan, da omogući rad ventila već kod pritiska od 0,2 bara.
Površina otvora kod automatskog dijela ventila ne smije biti manja od 10 mm², a kinetičkog od 800 mm².
Ventili mogu biti plastične ili metalne izvedbe.
Dodatkom nepovratnog ventila, ventil mora imati mogućnost pretvorbe u samo odzračni ventil.
Proizvođač mora biti ISO 9002 certificiran, uz ponudu je potrebno dostaviti certifikat epoksi zaštite za pitku vodu.</t>
    </r>
  </si>
  <si>
    <r>
      <rPr>
        <b/>
        <sz val="11"/>
        <rFont val="Arial"/>
        <family val="2"/>
        <charset val="238"/>
      </rPr>
      <t>Odzračno-dozračni ventil sa vanjskim navojem DN 25</t>
    </r>
    <r>
      <rPr>
        <sz val="11"/>
        <rFont val="Arial"/>
        <family val="2"/>
        <charset val="238"/>
      </rPr>
      <t xml:space="preserve"> prema DIN EN ISO 228 ili jednakovrijedno za min. PN 16 bara. (poz. OV1)</t>
    </r>
  </si>
  <si>
    <r>
      <t xml:space="preserve">Dobava, doprema, isporuka i istovar na odlagalište gradilišta, doprema s odlagališta gradilišta do mjesta ugradnje i ugradnja </t>
    </r>
    <r>
      <rPr>
        <b/>
        <sz val="11"/>
        <rFont val="Arial"/>
        <family val="2"/>
        <charset val="238"/>
      </rPr>
      <t>kuglastog ventila od mesinga</t>
    </r>
    <r>
      <rPr>
        <sz val="11"/>
        <rFont val="Arial"/>
        <family val="2"/>
        <charset val="238"/>
      </rPr>
      <t>.
U jediničnoj cijeni stavke obuhvaćeni su svi potrebni materijali, radovi, pomoćna sredstva i transporti potrebni za izvršenje stavke.
Obračun po komadu dobavljenog i ugrađenog ventila.</t>
    </r>
  </si>
  <si>
    <r>
      <rPr>
        <b/>
        <sz val="11"/>
        <rFont val="Arial"/>
        <family val="2"/>
        <charset val="238"/>
      </rPr>
      <t>Kuglasti ventil DN 25</t>
    </r>
    <r>
      <rPr>
        <sz val="11"/>
        <rFont val="Arial"/>
        <family val="2"/>
        <charset val="238"/>
      </rPr>
      <t>, sa unutarnjim navojima prema DIN EN ISO 228 ili jednakovrijedno za min. PN 16 bara. (poz. KV1)</t>
    </r>
  </si>
  <si>
    <r>
      <t>Dobava, prijevoz, isporuka i istovar na odlagalište gradilišta, p</t>
    </r>
    <r>
      <rPr>
        <b/>
        <sz val="11"/>
        <rFont val="Arial"/>
        <family val="2"/>
        <charset val="238"/>
      </rPr>
      <t>oklopca od nodularnog lijeva za vodovodno okno</t>
    </r>
    <r>
      <rPr>
        <sz val="11"/>
        <rFont val="Arial"/>
        <family val="2"/>
        <charset val="238"/>
      </rPr>
      <t>, svjetlog otvora 600×600 mm.
Poklopac mora zadovoljiti HRN EN 124 ili jednakovrijedno.
Poklopac se sastoji od kvadratnog ugradnog okvira, s kvadratnim poklopcem i dvije upuštene ručke za podizanje poklopca i s natpisom VODOVOD.
Također poklopci na prometnim površinama moraju imati ugrađene amortizere protiv udara.
Minimalna visina okvira, hmin, ovisno o nosivosti.
Obračun po komadu.</t>
    </r>
  </si>
  <si>
    <t>Klasa D400</t>
  </si>
  <si>
    <t>2.1.1.</t>
  </si>
  <si>
    <t>2.1.5.</t>
  </si>
  <si>
    <t>2.1.7.</t>
  </si>
  <si>
    <t>3.4.</t>
  </si>
  <si>
    <r>
      <rPr>
        <b/>
        <sz val="11"/>
        <rFont val="Arial"/>
        <family val="2"/>
        <charset val="238"/>
      </rPr>
      <t>Razbijanje armirano betonske konstrukcije</t>
    </r>
    <r>
      <rPr>
        <sz val="11"/>
        <rFont val="Arial"/>
        <family val="2"/>
        <charset val="238"/>
      </rPr>
      <t xml:space="preserve"> </t>
    </r>
    <r>
      <rPr>
        <b/>
        <sz val="11"/>
        <rFont val="Arial"/>
        <family val="2"/>
        <charset val="238"/>
      </rPr>
      <t>starog obalnog zida</t>
    </r>
    <r>
      <rPr>
        <sz val="11"/>
        <rFont val="Arial"/>
        <family val="2"/>
        <charset val="238"/>
      </rPr>
      <t xml:space="preserve"> koji se nalazi na trasi projektiranih cjevovoda. Dimenzije dijela konstrukcije koji se uklanja iznose otprilike 1,25×1,00×1,00 (visina × širina × dubina).
Jedinična cijena stavke uključuje sav potreban rad, materijal i transporte za kompletnu izvedbu opisanog rada. U cijeni su predviđene i sve zaštitne i sigurnosne mjere duž trase, što će se odrediti na licu mjesta za vrijeme iskopa.
Na dionicama po prometnicama ili u naseljima materijal iz iskopa se ne smije odlagati na kolnik već utovariti i odvesti na privremenu gradilišnu deponiju.
Materijal koji se neće koristiti za zatrpavanje rova odvesti na reciklažno dvorište za građevni otpad, što je obračunato posebnom stavkom troškovnika.
Obračun će se izvršiti prema projektiranom profilu bez priznavanja prekomjerno izvedenih količina iskopa.
Obračun po m³ uklonjenog materijala.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</si>
</sst>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 _k_n_-;\-* #,##0.00\ _k_n_-;_-* &quot;-&quot;??\ _k_n_-;_-@_-"/>
    <numFmt numFmtId="165" formatCode="0.0"/>
    <numFmt numFmtId="166" formatCode="0.00&quot; m'&quot;"/>
    <numFmt numFmtId="167" formatCode="0&quot; kom.&quot;"/>
    <numFmt numFmtId="168" formatCode="0.00&quot; m³&quot;"/>
    <numFmt numFmtId="169" formatCode="0;[Red]0"/>
    <numFmt numFmtId="170" formatCode="#,##0.00;[Red]#,##0.00"/>
    <numFmt numFmtId="171" formatCode="0.00&quot; m²&quot;"/>
    <numFmt numFmtId="172" formatCode="_-* #,##0.00_-;\-* #,##0.00_-;_-* \-??_-;_-@_-"/>
    <numFmt numFmtId="173" formatCode="@\ &quot;*&quot;"/>
    <numFmt numFmtId="174" formatCode="0.00;[Red]0.00"/>
    <numFmt numFmtId="175" formatCode="_-* #,##0\ _$_-;\-* #,##0\ _$_-;_-* &quot;-&quot;\ _$_-;_-@_-"/>
    <numFmt numFmtId="176" formatCode="&quot;Yes&quot;;&quot;Yes&quot;;&quot;No&quot;"/>
    <numFmt numFmtId="177" formatCode="0&quot; m'&quot;"/>
  </numFmts>
  <fonts count="39">
    <font>
      <sz val="11"/>
      <color theme="1"/>
      <name val="Arial"/>
      <family val="2"/>
      <charset val="238"/>
    </font>
    <font>
      <sz val="11"/>
      <color theme="1"/>
      <name val="Arial"/>
      <family val="2"/>
      <charset val="238"/>
    </font>
    <font>
      <sz val="11"/>
      <color rgb="FFFF0000"/>
      <name val="Arial"/>
      <family val="2"/>
      <charset val="238"/>
    </font>
    <font>
      <sz val="10"/>
      <name val="Arial"/>
      <family val="2"/>
      <charset val="238"/>
    </font>
    <font>
      <b/>
      <sz val="11"/>
      <name val="Arial"/>
      <family val="2"/>
      <charset val="238"/>
    </font>
    <font>
      <i/>
      <sz val="11"/>
      <name val="Arial"/>
      <family val="2"/>
      <charset val="238"/>
    </font>
    <font>
      <b/>
      <sz val="12"/>
      <name val="Arial"/>
      <family val="2"/>
      <charset val="238"/>
    </font>
    <font>
      <sz val="12"/>
      <name val="Arial"/>
      <family val="2"/>
      <charset val="238"/>
    </font>
    <font>
      <sz val="11"/>
      <name val="Arial"/>
      <family val="2"/>
      <charset val="238"/>
    </font>
    <font>
      <u/>
      <sz val="11"/>
      <name val="Arial"/>
      <family val="2"/>
      <charset val="238"/>
    </font>
    <font>
      <b/>
      <sz val="11"/>
      <name val="Arial Narrow"/>
      <family val="2"/>
      <charset val="238"/>
    </font>
    <font>
      <b/>
      <u/>
      <sz val="11"/>
      <name val="Arial"/>
      <family val="2"/>
      <charset val="238"/>
    </font>
    <font>
      <b/>
      <sz val="16"/>
      <color theme="1"/>
      <name val="Arial"/>
      <family val="2"/>
      <charset val="238"/>
    </font>
    <font>
      <b/>
      <sz val="14"/>
      <color theme="1"/>
      <name val="Arial"/>
      <family val="2"/>
      <charset val="238"/>
    </font>
    <font>
      <sz val="11"/>
      <name val="Times New Roman CE"/>
      <family val="1"/>
      <charset val="238"/>
    </font>
    <font>
      <sz val="11"/>
      <name val="Arial CE"/>
      <charset val="238"/>
    </font>
    <font>
      <sz val="11"/>
      <name val="Times New Roman CE"/>
      <charset val="238"/>
    </font>
    <font>
      <sz val="12"/>
      <name val="Times New Roman CE"/>
      <family val="1"/>
      <charset val="238"/>
    </font>
    <font>
      <sz val="8"/>
      <name val="Arial"/>
      <family val="2"/>
    </font>
    <font>
      <b/>
      <u/>
      <sz val="10"/>
      <name val="Arial"/>
      <family val="2"/>
    </font>
    <font>
      <sz val="9"/>
      <name val="Arial CE"/>
      <family val="2"/>
      <charset val="238"/>
    </font>
    <font>
      <sz val="11"/>
      <color theme="1"/>
      <name val="Calibri"/>
      <family val="2"/>
      <charset val="238"/>
      <scheme val="minor"/>
    </font>
    <font>
      <sz val="11"/>
      <color indexed="8"/>
      <name val="Calibri"/>
      <family val="2"/>
      <charset val="238"/>
    </font>
    <font>
      <sz val="11"/>
      <color theme="1"/>
      <name val="Calibri"/>
      <family val="2"/>
      <scheme val="minor"/>
    </font>
    <font>
      <sz val="11"/>
      <color indexed="8"/>
      <name val="Calibri"/>
      <family val="2"/>
    </font>
    <font>
      <sz val="12"/>
      <name val="Arial CE"/>
      <charset val="238"/>
    </font>
    <font>
      <sz val="10"/>
      <name val="Arial CE"/>
      <charset val="238"/>
    </font>
    <font>
      <sz val="10"/>
      <name val="Sun DRACO"/>
      <family val="3"/>
    </font>
    <font>
      <sz val="11"/>
      <name val="Arial Narrow"/>
      <family val="2"/>
      <charset val="238"/>
    </font>
    <font>
      <sz val="10"/>
      <name val="Helv"/>
    </font>
    <font>
      <b/>
      <sz val="10"/>
      <name val="Arial"/>
      <family val="2"/>
      <charset val="238"/>
    </font>
    <font>
      <b/>
      <i/>
      <sz val="10"/>
      <name val="Arial"/>
      <family val="2"/>
      <charset val="238"/>
    </font>
    <font>
      <i/>
      <sz val="10"/>
      <name val="Arial"/>
      <family val="2"/>
      <charset val="238"/>
    </font>
    <font>
      <sz val="10"/>
      <name val="Arial"/>
      <family val="2"/>
      <charset val="238"/>
    </font>
    <font>
      <b/>
      <sz val="11"/>
      <color rgb="FFFF0000"/>
      <name val="Arial"/>
      <family val="2"/>
      <charset val="238"/>
    </font>
    <font>
      <sz val="10"/>
      <color rgb="FFFF0000"/>
      <name val="Arial"/>
      <family val="2"/>
      <charset val="238"/>
    </font>
    <font>
      <sz val="11"/>
      <color rgb="FFFF0000"/>
      <name val="Arial Narrow"/>
      <family val="2"/>
      <charset val="238"/>
    </font>
    <font>
      <sz val="11"/>
      <color rgb="FF0070C0"/>
      <name val="Arial Narrow"/>
      <family val="2"/>
      <charset val="238"/>
    </font>
    <font>
      <b/>
      <sz val="11"/>
      <color rgb="FF0070C0"/>
      <name val="Arial Narrow"/>
      <family val="2"/>
      <charset val="238"/>
    </font>
  </fonts>
  <fills count="4">
    <fill>
      <patternFill patternType="none"/>
    </fill>
    <fill>
      <patternFill patternType="gray125"/>
    </fill>
    <fill>
      <patternFill patternType="gray0625"/>
    </fill>
    <fill>
      <patternFill patternType="solid">
        <fgColor indexed="27"/>
        <bgColor indexed="41"/>
      </patternFill>
    </fill>
  </fills>
  <borders count="6">
    <border>
      <left/>
      <right/>
      <top/>
      <bottom/>
      <diagonal/>
    </border>
    <border>
      <left/>
      <right/>
      <top style="thin">
        <color indexed="64"/>
      </top>
      <bottom/>
      <diagonal/>
    </border>
    <border>
      <left/>
      <right/>
      <top/>
      <bottom style="thin">
        <color indexed="64"/>
      </bottom>
      <diagonal/>
    </border>
    <border>
      <left/>
      <right/>
      <top style="hair">
        <color indexed="64"/>
      </top>
      <bottom style="hair">
        <color indexed="64"/>
      </bottom>
      <diagonal/>
    </border>
    <border>
      <left/>
      <right/>
      <top style="hair">
        <color indexed="8"/>
      </top>
      <bottom style="hair">
        <color indexed="8"/>
      </bottom>
      <diagonal/>
    </border>
    <border>
      <left/>
      <right/>
      <top/>
      <bottom style="double">
        <color indexed="64"/>
      </bottom>
      <diagonal/>
    </border>
  </borders>
  <cellStyleXfs count="310">
    <xf numFmtId="0" fontId="0" fillId="0" borderId="0"/>
    <xf numFmtId="164" fontId="1" fillId="0" borderId="0" applyFont="0" applyFill="0" applyBorder="0" applyAlignment="0" applyProtection="0"/>
    <xf numFmtId="0" fontId="3" fillId="0" borderId="0"/>
    <xf numFmtId="0" fontId="3" fillId="0" borderId="0"/>
    <xf numFmtId="0" fontId="3" fillId="0" borderId="0"/>
    <xf numFmtId="166" fontId="8" fillId="0" borderId="0">
      <alignment horizontal="left" vertical="top"/>
    </xf>
    <xf numFmtId="167" fontId="8" fillId="0" borderId="0">
      <alignment horizontal="justify" vertical="top"/>
    </xf>
    <xf numFmtId="0" fontId="8" fillId="0" borderId="0">
      <alignment horizontal="justify" vertical="top"/>
    </xf>
    <xf numFmtId="168" fontId="8" fillId="0" borderId="0">
      <alignment horizontal="left" vertical="top"/>
    </xf>
    <xf numFmtId="171" fontId="8" fillId="0" borderId="0">
      <alignment horizontal="justify" vertical="top"/>
    </xf>
    <xf numFmtId="43" fontId="3" fillId="0" borderId="0" applyFont="0" applyFill="0" applyBorder="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4" fillId="0" borderId="0" applyFill="0" applyBorder="0" applyProtection="0">
      <alignment wrapText="1"/>
    </xf>
    <xf numFmtId="0"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72" fontId="14" fillId="0" borderId="0" applyFill="0" applyBorder="0" applyProtection="0">
      <alignment wrapText="1"/>
    </xf>
    <xf numFmtId="164" fontId="3" fillId="0" borderId="0" applyFont="0" applyFill="0" applyBorder="0" applyAlignment="0" applyProtection="0"/>
    <xf numFmtId="164" fontId="3"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5" fillId="0" borderId="0" applyFont="0" applyFill="0" applyBorder="0" applyAlignment="0" applyProtection="0"/>
    <xf numFmtId="172" fontId="16" fillId="0" borderId="0" applyFill="0" applyBorder="0" applyProtection="0">
      <alignment wrapText="1"/>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 fontId="3" fillId="0" borderId="0">
      <alignment horizontal="left" vertical="top"/>
    </xf>
    <xf numFmtId="0" fontId="17" fillId="0" borderId="0">
      <alignment horizontal="justify" vertical="top" wrapText="1"/>
    </xf>
    <xf numFmtId="4" fontId="17" fillId="0" borderId="0">
      <alignment horizontal="right" wrapText="1"/>
    </xf>
    <xf numFmtId="0" fontId="17" fillId="0" borderId="0">
      <alignment horizontal="right"/>
    </xf>
    <xf numFmtId="49" fontId="18" fillId="0" borderId="0">
      <alignment horizontal="left" vertical="top" wrapText="1"/>
      <protection locked="0"/>
    </xf>
    <xf numFmtId="173" fontId="19" fillId="2" borderId="3">
      <alignment horizontal="left" vertical="center"/>
    </xf>
    <xf numFmtId="0" fontId="20" fillId="0" borderId="0">
      <alignment horizontal="left" vertical="top"/>
    </xf>
    <xf numFmtId="0" fontId="3" fillId="0" borderId="0"/>
    <xf numFmtId="0" fontId="3" fillId="0" borderId="0"/>
    <xf numFmtId="0" fontId="3" fillId="0" borderId="0"/>
    <xf numFmtId="0" fontId="21" fillId="0" borderId="0"/>
    <xf numFmtId="0" fontId="22" fillId="0" borderId="0"/>
    <xf numFmtId="0" fontId="23" fillId="0" borderId="0"/>
    <xf numFmtId="0" fontId="24" fillId="0" borderId="0"/>
    <xf numFmtId="0" fontId="16" fillId="0" borderId="0">
      <alignment wrapText="1"/>
    </xf>
    <xf numFmtId="49" fontId="15" fillId="0" borderId="0">
      <alignment horizontal="justify" vertical="justify" wrapText="1"/>
      <protection locked="0"/>
    </xf>
    <xf numFmtId="174" fontId="3" fillId="0" borderId="0"/>
    <xf numFmtId="0" fontId="20" fillId="0" borderId="0">
      <alignment horizontal="left" vertical="top"/>
    </xf>
    <xf numFmtId="0" fontId="20" fillId="0" borderId="0">
      <alignment horizontal="left" vertical="top"/>
    </xf>
    <xf numFmtId="0" fontId="20" fillId="0" borderId="0">
      <alignment horizontal="left" vertical="top"/>
    </xf>
    <xf numFmtId="0" fontId="20" fillId="0" borderId="0">
      <alignment horizontal="left" vertical="top"/>
    </xf>
    <xf numFmtId="0" fontId="20" fillId="0" borderId="0">
      <alignment horizontal="left" vertical="top"/>
    </xf>
    <xf numFmtId="0" fontId="20" fillId="0" borderId="0">
      <alignment horizontal="left" vertical="top"/>
    </xf>
    <xf numFmtId="0" fontId="20" fillId="0" borderId="0">
      <alignment horizontal="left" vertical="top"/>
    </xf>
    <xf numFmtId="0" fontId="20" fillId="0" borderId="0">
      <alignment horizontal="left" vertical="top"/>
    </xf>
    <xf numFmtId="0" fontId="20" fillId="0" borderId="0">
      <alignment horizontal="left" vertical="top"/>
    </xf>
    <xf numFmtId="0" fontId="3" fillId="0" borderId="0"/>
    <xf numFmtId="0" fontId="25" fillId="0" borderId="0"/>
    <xf numFmtId="0" fontId="3" fillId="0" borderId="0"/>
    <xf numFmtId="0" fontId="25" fillId="0" borderId="0"/>
    <xf numFmtId="0" fontId="3" fillId="0" borderId="0"/>
    <xf numFmtId="0" fontId="25" fillId="0" borderId="0"/>
    <xf numFmtId="0" fontId="25" fillId="0" borderId="0"/>
    <xf numFmtId="0" fontId="3" fillId="0" borderId="0"/>
    <xf numFmtId="0" fontId="20" fillId="0" borderId="0">
      <alignment horizontal="left" vertical="top"/>
    </xf>
    <xf numFmtId="0" fontId="3" fillId="0" borderId="0"/>
    <xf numFmtId="0" fontId="20" fillId="0" borderId="0">
      <alignment horizontal="left" vertical="top"/>
    </xf>
    <xf numFmtId="0" fontId="20" fillId="0" borderId="0">
      <alignment horizontal="left" vertical="top"/>
    </xf>
    <xf numFmtId="0" fontId="20" fillId="0" borderId="0">
      <alignment horizontal="left" vertical="top"/>
    </xf>
    <xf numFmtId="0" fontId="20" fillId="0" borderId="0">
      <alignment horizontal="left" vertical="top"/>
    </xf>
    <xf numFmtId="0" fontId="20" fillId="0" borderId="0">
      <alignment horizontal="left" vertical="top"/>
    </xf>
    <xf numFmtId="0" fontId="20" fillId="0" borderId="0">
      <alignment horizontal="left" vertical="top"/>
    </xf>
    <xf numFmtId="0" fontId="26" fillId="0" borderId="0"/>
    <xf numFmtId="0" fontId="26" fillId="0" borderId="0"/>
    <xf numFmtId="0" fontId="26" fillId="0" borderId="0"/>
    <xf numFmtId="0" fontId="26"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3"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alignment horizontal="left" vertical="top"/>
    </xf>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alignment horizontal="lef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alignment horizontal="lef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alignment horizontal="lef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9" fontId="3" fillId="0" borderId="0" applyFont="0" applyFill="0" applyBorder="0" applyAlignment="0" applyProtection="0"/>
    <xf numFmtId="0" fontId="28" fillId="0" borderId="0">
      <alignment horizontal="justify" vertical="top" wrapText="1"/>
    </xf>
    <xf numFmtId="0" fontId="29" fillId="0" borderId="0"/>
    <xf numFmtId="172" fontId="30" fillId="3" borderId="4">
      <alignment vertical="center"/>
    </xf>
    <xf numFmtId="175" fontId="30" fillId="3" borderId="4">
      <alignment vertical="center"/>
    </xf>
    <xf numFmtId="176" fontId="16" fillId="0" borderId="0" applyFont="0" applyFill="0" applyBorder="0" applyAlignment="0" applyProtection="0"/>
    <xf numFmtId="172" fontId="16" fillId="0" borderId="0" applyFont="0" applyFill="0" applyBorder="0" applyAlignment="0" applyProtection="0"/>
    <xf numFmtId="0" fontId="3" fillId="0" borderId="0"/>
    <xf numFmtId="0" fontId="1" fillId="0" borderId="0"/>
    <xf numFmtId="0" fontId="33" fillId="0" borderId="0"/>
    <xf numFmtId="174" fontId="3" fillId="0" borderId="0"/>
  </cellStyleXfs>
  <cellXfs count="267">
    <xf numFmtId="0" fontId="0" fillId="0" borderId="0" xfId="0"/>
    <xf numFmtId="0" fontId="4" fillId="0" borderId="0" xfId="2" applyFont="1" applyAlignment="1">
      <alignment vertical="top"/>
    </xf>
    <xf numFmtId="0" fontId="7" fillId="0" borderId="0" xfId="2" applyFont="1" applyAlignment="1">
      <alignment horizontal="center" vertical="top"/>
    </xf>
    <xf numFmtId="0" fontId="6" fillId="0" borderId="0" xfId="2" applyFont="1" applyAlignment="1">
      <alignment horizontal="justify" vertical="top"/>
    </xf>
    <xf numFmtId="0" fontId="8" fillId="0" borderId="0" xfId="2" applyFont="1" applyAlignment="1">
      <alignment horizontal="center" vertical="top"/>
    </xf>
    <xf numFmtId="2" fontId="8" fillId="0" borderId="0" xfId="2" applyNumberFormat="1" applyFont="1" applyAlignment="1">
      <alignment horizontal="center" vertical="top"/>
    </xf>
    <xf numFmtId="4" fontId="8" fillId="0" borderId="0" xfId="0" applyNumberFormat="1" applyFont="1" applyAlignment="1">
      <alignment vertical="top"/>
    </xf>
    <xf numFmtId="0" fontId="4" fillId="0" borderId="0" xfId="2" applyFont="1" applyAlignment="1">
      <alignment horizontal="center" vertical="top"/>
    </xf>
    <xf numFmtId="0" fontId="8" fillId="0" borderId="0" xfId="0" applyFont="1" applyAlignment="1">
      <alignment horizontal="right" vertical="top"/>
    </xf>
    <xf numFmtId="0" fontId="8" fillId="0" borderId="0" xfId="0" applyFont="1" applyAlignment="1">
      <alignment horizontal="justify" vertical="top" wrapText="1"/>
    </xf>
    <xf numFmtId="0" fontId="8" fillId="0" borderId="0" xfId="0" applyFont="1" applyAlignment="1">
      <alignment horizontal="center" vertical="top"/>
    </xf>
    <xf numFmtId="0" fontId="3" fillId="0" borderId="0" xfId="0" applyFont="1"/>
    <xf numFmtId="0" fontId="4" fillId="0" borderId="0" xfId="2" applyFont="1" applyAlignment="1">
      <alignment horizontal="right" vertical="top"/>
    </xf>
    <xf numFmtId="0" fontId="4" fillId="0" borderId="0" xfId="2" quotePrefix="1" applyFont="1" applyAlignment="1">
      <alignment horizontal="center" vertical="top"/>
    </xf>
    <xf numFmtId="4" fontId="4" fillId="0" borderId="0" xfId="0" applyNumberFormat="1" applyFont="1" applyAlignment="1">
      <alignment vertical="top"/>
    </xf>
    <xf numFmtId="0" fontId="8" fillId="0" borderId="0" xfId="2" applyFont="1" applyAlignment="1">
      <alignment horizontal="right" vertical="top"/>
    </xf>
    <xf numFmtId="0" fontId="8" fillId="0" borderId="0" xfId="2" applyFont="1" applyAlignment="1">
      <alignment horizontal="justify" vertical="top"/>
    </xf>
    <xf numFmtId="4" fontId="8" fillId="0" borderId="0" xfId="2" applyNumberFormat="1" applyFont="1" applyAlignment="1">
      <alignment vertical="top"/>
    </xf>
    <xf numFmtId="0" fontId="4" fillId="0" borderId="0" xfId="0" applyFont="1" applyAlignment="1">
      <alignment horizontal="justify" vertical="top" wrapText="1"/>
    </xf>
    <xf numFmtId="4" fontId="8" fillId="0" borderId="0" xfId="1" applyNumberFormat="1" applyFont="1" applyFill="1" applyBorder="1" applyAlignment="1">
      <alignment horizontal="right" vertical="top"/>
    </xf>
    <xf numFmtId="0" fontId="8" fillId="0" borderId="0" xfId="2" applyFont="1" applyAlignment="1">
      <alignment horizontal="justify" vertical="top" wrapText="1"/>
    </xf>
    <xf numFmtId="0" fontId="4" fillId="0" borderId="0" xfId="3" applyFont="1" applyAlignment="1">
      <alignment horizontal="center" vertical="top"/>
    </xf>
    <xf numFmtId="0" fontId="8" fillId="0" borderId="0" xfId="3" applyFont="1" applyAlignment="1">
      <alignment horizontal="right" vertical="top"/>
    </xf>
    <xf numFmtId="0" fontId="8" fillId="0" borderId="0" xfId="3" applyFont="1" applyAlignment="1">
      <alignment horizontal="center" vertical="top"/>
    </xf>
    <xf numFmtId="4" fontId="8" fillId="0" borderId="0" xfId="3" applyNumberFormat="1" applyFont="1" applyAlignment="1">
      <alignment vertical="top"/>
    </xf>
    <xf numFmtId="2" fontId="4" fillId="0" borderId="0" xfId="2" applyNumberFormat="1" applyFont="1" applyAlignment="1">
      <alignment horizontal="center" vertical="top"/>
    </xf>
    <xf numFmtId="4" fontId="8" fillId="0" borderId="0" xfId="2" applyNumberFormat="1" applyFont="1" applyAlignment="1">
      <alignment horizontal="center" vertical="top"/>
    </xf>
    <xf numFmtId="0" fontId="8" fillId="0" borderId="0" xfId="3" applyFont="1" applyAlignment="1">
      <alignment horizontal="justify" vertical="top" wrapText="1"/>
    </xf>
    <xf numFmtId="0" fontId="4" fillId="0" borderId="0" xfId="0" applyFont="1" applyAlignment="1">
      <alignment horizontal="center" vertical="top"/>
    </xf>
    <xf numFmtId="49" fontId="8" fillId="0" borderId="0" xfId="0" applyNumberFormat="1" applyFont="1" applyAlignment="1">
      <alignment horizontal="center" vertical="top"/>
    </xf>
    <xf numFmtId="0" fontId="4" fillId="0" borderId="0" xfId="3" applyFont="1" applyAlignment="1">
      <alignment horizontal="right" vertical="top"/>
    </xf>
    <xf numFmtId="49" fontId="8" fillId="0" borderId="0" xfId="3" applyNumberFormat="1" applyFont="1" applyAlignment="1">
      <alignment horizontal="right" vertical="top"/>
    </xf>
    <xf numFmtId="0" fontId="4" fillId="0" borderId="0" xfId="3" applyFont="1" applyAlignment="1">
      <alignment horizontal="justify" vertical="top"/>
    </xf>
    <xf numFmtId="0" fontId="4" fillId="0" borderId="0" xfId="0" applyFont="1" applyAlignment="1">
      <alignment horizontal="right" vertical="top"/>
    </xf>
    <xf numFmtId="1" fontId="4" fillId="0" borderId="0" xfId="0" applyNumberFormat="1" applyFont="1" applyAlignment="1">
      <alignment horizontal="center" vertical="top"/>
    </xf>
    <xf numFmtId="3" fontId="4" fillId="0" borderId="0" xfId="0" applyNumberFormat="1" applyFont="1" applyAlignment="1">
      <alignment horizontal="center" vertical="top"/>
    </xf>
    <xf numFmtId="0" fontId="4" fillId="0" borderId="0" xfId="0" applyFont="1" applyAlignment="1">
      <alignment vertical="center" wrapText="1"/>
    </xf>
    <xf numFmtId="4" fontId="8" fillId="0" borderId="0" xfId="0" applyNumberFormat="1" applyFont="1" applyAlignment="1">
      <alignment horizontal="right" vertical="top"/>
    </xf>
    <xf numFmtId="0" fontId="8" fillId="0" borderId="0" xfId="0" applyFont="1"/>
    <xf numFmtId="0" fontId="8" fillId="0" borderId="0" xfId="3" applyFont="1" applyAlignment="1">
      <alignment vertical="center"/>
    </xf>
    <xf numFmtId="0" fontId="4" fillId="0" borderId="0" xfId="3" applyFont="1" applyAlignment="1">
      <alignment vertical="top"/>
    </xf>
    <xf numFmtId="0" fontId="4" fillId="0" borderId="0" xfId="3" quotePrefix="1" applyFont="1" applyAlignment="1">
      <alignment horizontal="center" vertical="top"/>
    </xf>
    <xf numFmtId="0" fontId="4" fillId="0" borderId="0" xfId="3" applyFont="1" applyAlignment="1">
      <alignment vertical="center"/>
    </xf>
    <xf numFmtId="0" fontId="8" fillId="0" borderId="0" xfId="0" quotePrefix="1" applyFont="1" applyAlignment="1">
      <alignment horizontal="justify" vertical="top" wrapText="1"/>
    </xf>
    <xf numFmtId="0" fontId="4" fillId="0" borderId="1" xfId="2" applyFont="1" applyBorder="1" applyAlignment="1">
      <alignment horizontal="center" vertical="top"/>
    </xf>
    <xf numFmtId="0" fontId="8" fillId="0" borderId="1" xfId="2" applyFont="1" applyBorder="1" applyAlignment="1">
      <alignment horizontal="right" vertical="top"/>
    </xf>
    <xf numFmtId="0" fontId="8" fillId="0" borderId="1" xfId="2" applyFont="1" applyBorder="1" applyAlignment="1">
      <alignment horizontal="justify" vertical="top"/>
    </xf>
    <xf numFmtId="0" fontId="8" fillId="0" borderId="1" xfId="2" applyFont="1" applyBorder="1" applyAlignment="1">
      <alignment horizontal="center" vertical="top"/>
    </xf>
    <xf numFmtId="4" fontId="8" fillId="0" borderId="1" xfId="2" applyNumberFormat="1" applyFont="1" applyBorder="1" applyAlignment="1">
      <alignment vertical="top"/>
    </xf>
    <xf numFmtId="0" fontId="6" fillId="0" borderId="0" xfId="2" applyFont="1" applyAlignment="1">
      <alignment horizontal="center" vertical="top"/>
    </xf>
    <xf numFmtId="0" fontId="6" fillId="0" borderId="0" xfId="2" applyFont="1" applyAlignment="1">
      <alignment horizontal="right" vertical="top"/>
    </xf>
    <xf numFmtId="4" fontId="6" fillId="0" borderId="0" xfId="2" applyNumberFormat="1" applyFont="1" applyAlignment="1" applyProtection="1">
      <alignment horizontal="center" vertical="top"/>
      <protection locked="0"/>
    </xf>
    <xf numFmtId="4" fontId="6" fillId="0" borderId="0" xfId="2" applyNumberFormat="1" applyFont="1" applyAlignment="1">
      <alignment vertical="top"/>
    </xf>
    <xf numFmtId="0" fontId="4" fillId="0" borderId="2" xfId="2" applyFont="1" applyBorder="1" applyAlignment="1">
      <alignment horizontal="center" vertical="top"/>
    </xf>
    <xf numFmtId="0" fontId="8" fillId="0" borderId="2" xfId="2" applyFont="1" applyBorder="1" applyAlignment="1">
      <alignment horizontal="right" vertical="top"/>
    </xf>
    <xf numFmtId="0" fontId="8" fillId="0" borderId="2" xfId="2" applyFont="1" applyBorder="1" applyAlignment="1">
      <alignment horizontal="justify" vertical="top"/>
    </xf>
    <xf numFmtId="0" fontId="8" fillId="0" borderId="2" xfId="2" applyFont="1" applyBorder="1" applyAlignment="1">
      <alignment horizontal="center" vertical="top"/>
    </xf>
    <xf numFmtId="4" fontId="8" fillId="0" borderId="2" xfId="2" applyNumberFormat="1" applyFont="1" applyBorder="1" applyAlignment="1">
      <alignment vertical="top"/>
    </xf>
    <xf numFmtId="0" fontId="7" fillId="0" borderId="0" xfId="2" applyFont="1" applyAlignment="1">
      <alignment horizontal="right" vertical="top"/>
    </xf>
    <xf numFmtId="0" fontId="4" fillId="0" borderId="0" xfId="2" quotePrefix="1" applyFont="1" applyAlignment="1">
      <alignment horizontal="center" vertical="center"/>
    </xf>
    <xf numFmtId="4" fontId="8" fillId="0" borderId="0" xfId="3" applyNumberFormat="1" applyFont="1" applyAlignment="1">
      <alignment horizontal="left" vertical="top"/>
    </xf>
    <xf numFmtId="4" fontId="7" fillId="0" borderId="0" xfId="2" applyNumberFormat="1" applyFont="1" applyAlignment="1">
      <alignment horizontal="right" vertical="top"/>
    </xf>
    <xf numFmtId="4" fontId="4" fillId="0" borderId="0" xfId="0" applyNumberFormat="1" applyFont="1" applyAlignment="1">
      <alignment horizontal="right" vertical="top"/>
    </xf>
    <xf numFmtId="4" fontId="8" fillId="0" borderId="0" xfId="2" applyNumberFormat="1" applyFont="1" applyAlignment="1">
      <alignment horizontal="right" vertical="top"/>
    </xf>
    <xf numFmtId="4" fontId="8" fillId="0" borderId="0" xfId="0" applyNumberFormat="1" applyFont="1" applyAlignment="1">
      <alignment horizontal="right" vertical="top" wrapText="1"/>
    </xf>
    <xf numFmtId="4" fontId="8" fillId="0" borderId="1" xfId="2" applyNumberFormat="1" applyFont="1" applyBorder="1" applyAlignment="1">
      <alignment horizontal="right" vertical="top"/>
    </xf>
    <xf numFmtId="4" fontId="6" fillId="0" borderId="0" xfId="2" applyNumberFormat="1" applyFont="1" applyAlignment="1">
      <alignment horizontal="right" vertical="top"/>
    </xf>
    <xf numFmtId="4" fontId="8" fillId="0" borderId="2" xfId="2" applyNumberFormat="1" applyFont="1" applyBorder="1" applyAlignment="1">
      <alignment horizontal="right" vertical="top"/>
    </xf>
    <xf numFmtId="0" fontId="8" fillId="0" borderId="0" xfId="0" applyFont="1" applyAlignment="1">
      <alignment horizontal="left"/>
    </xf>
    <xf numFmtId="0" fontId="8" fillId="0" borderId="0" xfId="0" applyFont="1" applyAlignment="1">
      <alignment horizontal="right"/>
    </xf>
    <xf numFmtId="2" fontId="8" fillId="0" borderId="0" xfId="2" applyNumberFormat="1" applyFont="1" applyAlignment="1">
      <alignment horizontal="justify" vertical="top" wrapText="1"/>
    </xf>
    <xf numFmtId="2" fontId="8" fillId="0" borderId="0" xfId="0" applyNumberFormat="1" applyFont="1" applyAlignment="1">
      <alignment horizontal="justify" vertical="top" wrapText="1"/>
    </xf>
    <xf numFmtId="0" fontId="8" fillId="0" borderId="0" xfId="0" applyFont="1" applyAlignment="1">
      <alignment vertical="top" wrapText="1"/>
    </xf>
    <xf numFmtId="165" fontId="8" fillId="0" borderId="0" xfId="0" applyNumberFormat="1" applyFont="1" applyAlignment="1">
      <alignment horizontal="justify" vertical="top" wrapText="1"/>
    </xf>
    <xf numFmtId="2" fontId="8" fillId="0" borderId="0" xfId="0" applyNumberFormat="1" applyFont="1" applyAlignment="1">
      <alignment horizontal="right" vertical="top"/>
    </xf>
    <xf numFmtId="0" fontId="10" fillId="0" borderId="0" xfId="2" applyFont="1" applyAlignment="1">
      <alignment vertical="top"/>
    </xf>
    <xf numFmtId="0" fontId="10" fillId="0" borderId="0" xfId="2" applyFont="1" applyAlignment="1">
      <alignment horizontal="right" vertical="top"/>
    </xf>
    <xf numFmtId="0" fontId="10" fillId="0" borderId="0" xfId="2" applyFont="1" applyAlignment="1">
      <alignment horizontal="center" vertical="top"/>
    </xf>
    <xf numFmtId="4" fontId="4" fillId="0" borderId="0" xfId="2" applyNumberFormat="1" applyFont="1" applyAlignment="1">
      <alignment horizontal="center" vertical="top"/>
    </xf>
    <xf numFmtId="2" fontId="5" fillId="0" borderId="0" xfId="0" applyNumberFormat="1" applyFont="1" applyAlignment="1">
      <alignment horizontal="justify" vertical="top" wrapText="1"/>
    </xf>
    <xf numFmtId="0" fontId="8" fillId="0" borderId="0" xfId="3" applyFont="1" applyAlignment="1">
      <alignment horizontal="justify" vertical="top"/>
    </xf>
    <xf numFmtId="1" fontId="4" fillId="0" borderId="0" xfId="2" applyNumberFormat="1" applyFont="1" applyAlignment="1">
      <alignment horizontal="center" vertical="top"/>
    </xf>
    <xf numFmtId="2" fontId="8" fillId="0" borderId="0" xfId="0" applyNumberFormat="1" applyFont="1" applyAlignment="1">
      <alignment vertical="top"/>
    </xf>
    <xf numFmtId="0" fontId="4" fillId="0" borderId="0" xfId="0" applyFont="1" applyAlignment="1">
      <alignment horizontal="left" vertical="top" wrapText="1"/>
    </xf>
    <xf numFmtId="0" fontId="8" fillId="0" borderId="0" xfId="0" applyFont="1" applyAlignment="1">
      <alignment horizontal="justify" vertical="top"/>
    </xf>
    <xf numFmtId="0" fontId="4" fillId="0" borderId="0" xfId="2" applyFont="1" applyAlignment="1">
      <alignment horizontal="justify" vertical="top" wrapText="1"/>
    </xf>
    <xf numFmtId="2" fontId="8" fillId="0" borderId="0" xfId="2" applyNumberFormat="1" applyFont="1" applyAlignment="1">
      <alignment horizontal="left" vertical="top" wrapText="1"/>
    </xf>
    <xf numFmtId="4" fontId="4" fillId="0" borderId="0" xfId="0" applyNumberFormat="1" applyFont="1" applyAlignment="1">
      <alignment vertical="center"/>
    </xf>
    <xf numFmtId="0" fontId="8" fillId="0" borderId="0" xfId="2" applyFont="1" applyAlignment="1">
      <alignment horizontal="justify"/>
    </xf>
    <xf numFmtId="0" fontId="8" fillId="0" borderId="0" xfId="2" applyFont="1" applyAlignment="1">
      <alignment horizontal="center"/>
    </xf>
    <xf numFmtId="4" fontId="8" fillId="0" borderId="0" xfId="0" applyNumberFormat="1" applyFont="1"/>
    <xf numFmtId="0" fontId="8" fillId="0" borderId="0" xfId="3" applyFont="1" applyAlignment="1">
      <alignment horizontal="center" vertical="center"/>
    </xf>
    <xf numFmtId="4" fontId="8" fillId="0" borderId="0" xfId="3" applyNumberFormat="1" applyFont="1" applyAlignment="1">
      <alignment vertical="center"/>
    </xf>
    <xf numFmtId="169" fontId="4" fillId="0" borderId="0" xfId="0" applyNumberFormat="1" applyFont="1" applyAlignment="1">
      <alignment horizontal="center" vertical="center"/>
    </xf>
    <xf numFmtId="0" fontId="4" fillId="0" borderId="0" xfId="0" applyFont="1" applyAlignment="1">
      <alignment horizontal="center" vertical="center"/>
    </xf>
    <xf numFmtId="169" fontId="8" fillId="0" borderId="0" xfId="0" applyNumberFormat="1" applyFont="1" applyAlignment="1">
      <alignment horizontal="center"/>
    </xf>
    <xf numFmtId="0" fontId="8" fillId="0" borderId="0" xfId="0" applyFont="1" applyAlignment="1">
      <alignment horizontal="center"/>
    </xf>
    <xf numFmtId="2" fontId="8" fillId="0" borderId="0" xfId="3" applyNumberFormat="1" applyFont="1" applyAlignment="1">
      <alignment horizontal="justify" vertical="center"/>
    </xf>
    <xf numFmtId="167" fontId="8" fillId="0" borderId="0" xfId="6">
      <alignment horizontal="justify" vertical="top"/>
    </xf>
    <xf numFmtId="0" fontId="6" fillId="0" borderId="0" xfId="2" applyFont="1" applyAlignment="1">
      <alignment horizontal="left" vertical="top"/>
    </xf>
    <xf numFmtId="4" fontId="8" fillId="0" borderId="0" xfId="3" applyNumberFormat="1" applyFont="1" applyAlignment="1" applyProtection="1">
      <alignment horizontal="right" vertical="top"/>
      <protection locked="0"/>
    </xf>
    <xf numFmtId="0" fontId="3" fillId="0" borderId="0" xfId="11"/>
    <xf numFmtId="0" fontId="7" fillId="0" borderId="0" xfId="2" applyFont="1" applyAlignment="1">
      <alignment horizontal="justify" vertical="top"/>
    </xf>
    <xf numFmtId="4" fontId="7" fillId="0" borderId="0" xfId="2" applyNumberFormat="1" applyFont="1" applyAlignment="1" applyProtection="1">
      <alignment horizontal="center" vertical="top"/>
      <protection locked="0"/>
    </xf>
    <xf numFmtId="4" fontId="7" fillId="0" borderId="0" xfId="2" applyNumberFormat="1" applyFont="1" applyAlignment="1">
      <alignment vertical="top"/>
    </xf>
    <xf numFmtId="0" fontId="6" fillId="0" borderId="5" xfId="2" applyFont="1" applyBorder="1" applyAlignment="1">
      <alignment horizontal="center" vertical="top"/>
    </xf>
    <xf numFmtId="0" fontId="6" fillId="0" borderId="5" xfId="2" applyFont="1" applyBorder="1" applyAlignment="1">
      <alignment horizontal="justify" vertical="top"/>
    </xf>
    <xf numFmtId="4" fontId="6" fillId="0" borderId="5" xfId="2" applyNumberFormat="1" applyFont="1" applyBorder="1" applyAlignment="1" applyProtection="1">
      <alignment horizontal="center" vertical="top"/>
      <protection locked="0"/>
    </xf>
    <xf numFmtId="4" fontId="6" fillId="0" borderId="5" xfId="2" applyNumberFormat="1" applyFont="1" applyBorder="1" applyAlignment="1">
      <alignment vertical="top"/>
    </xf>
    <xf numFmtId="0" fontId="6" fillId="0" borderId="0" xfId="2" applyFont="1" applyAlignment="1">
      <alignment horizontal="left" vertical="top" wrapText="1"/>
    </xf>
    <xf numFmtId="0" fontId="8" fillId="0" borderId="0" xfId="0" applyFont="1" applyAlignment="1">
      <alignment vertical="top"/>
    </xf>
    <xf numFmtId="0" fontId="3" fillId="0" borderId="0" xfId="2" applyAlignment="1">
      <alignment horizontal="center" vertical="top"/>
    </xf>
    <xf numFmtId="0" fontId="31" fillId="0" borderId="0" xfId="2" quotePrefix="1" applyFont="1" applyAlignment="1">
      <alignment vertical="top"/>
    </xf>
    <xf numFmtId="0" fontId="3" fillId="0" borderId="0" xfId="2" applyAlignment="1">
      <alignment horizontal="center"/>
    </xf>
    <xf numFmtId="4" fontId="3" fillId="0" borderId="0" xfId="2" applyNumberFormat="1" applyAlignment="1">
      <alignment horizontal="center"/>
    </xf>
    <xf numFmtId="4" fontId="3" fillId="0" borderId="0" xfId="2" applyNumberFormat="1"/>
    <xf numFmtId="0" fontId="32" fillId="0" borderId="0" xfId="2" applyFont="1" applyAlignment="1">
      <alignment vertical="top"/>
    </xf>
    <xf numFmtId="166" fontId="3" fillId="0" borderId="0" xfId="0" applyNumberFormat="1" applyFont="1" applyAlignment="1">
      <alignment horizontal="center" vertical="top"/>
    </xf>
    <xf numFmtId="0" fontId="3" fillId="0" borderId="0" xfId="2" applyAlignment="1">
      <alignment horizontal="right" vertical="top"/>
    </xf>
    <xf numFmtId="0" fontId="31" fillId="0" borderId="1" xfId="2" applyFont="1" applyBorder="1" applyAlignment="1">
      <alignment vertical="top"/>
    </xf>
    <xf numFmtId="166" fontId="31" fillId="0" borderId="0" xfId="2" applyNumberFormat="1" applyFont="1" applyAlignment="1">
      <alignment horizontal="center"/>
    </xf>
    <xf numFmtId="0" fontId="3" fillId="0" borderId="1" xfId="2" applyBorder="1" applyAlignment="1">
      <alignment horizontal="center"/>
    </xf>
    <xf numFmtId="166" fontId="31" fillId="0" borderId="1" xfId="2" applyNumberFormat="1" applyFont="1" applyBorder="1" applyAlignment="1">
      <alignment horizontal="center"/>
    </xf>
    <xf numFmtId="0" fontId="31" fillId="0" borderId="0" xfId="2" applyFont="1" applyAlignment="1">
      <alignment vertical="top"/>
    </xf>
    <xf numFmtId="4" fontId="8" fillId="0" borderId="0" xfId="3" applyNumberFormat="1" applyFont="1" applyAlignment="1" applyProtection="1">
      <alignment horizontal="center" vertical="top"/>
      <protection locked="0"/>
    </xf>
    <xf numFmtId="4" fontId="4" fillId="0" borderId="0" xfId="0" applyNumberFormat="1" applyFont="1" applyAlignment="1" applyProtection="1">
      <alignment horizontal="center" vertical="top"/>
      <protection locked="0"/>
    </xf>
    <xf numFmtId="4" fontId="8" fillId="0" borderId="0" xfId="2" applyNumberFormat="1" applyFont="1" applyAlignment="1" applyProtection="1">
      <alignment horizontal="center" vertical="top"/>
      <protection locked="0"/>
    </xf>
    <xf numFmtId="0" fontId="4" fillId="0" borderId="0" xfId="306" applyFont="1" applyAlignment="1">
      <alignment horizontal="right" vertical="top"/>
    </xf>
    <xf numFmtId="4" fontId="4" fillId="0" borderId="0" xfId="306" applyNumberFormat="1" applyFont="1" applyAlignment="1">
      <alignment horizontal="center" vertical="center"/>
    </xf>
    <xf numFmtId="0" fontId="8" fillId="0" borderId="0" xfId="306" quotePrefix="1" applyFont="1" applyAlignment="1">
      <alignment horizontal="justify" vertical="center"/>
    </xf>
    <xf numFmtId="2" fontId="5" fillId="0" borderId="0" xfId="2" quotePrefix="1" applyNumberFormat="1" applyFont="1" applyAlignment="1">
      <alignment horizontal="justify" vertical="top" wrapText="1"/>
    </xf>
    <xf numFmtId="0" fontId="8" fillId="0" borderId="0" xfId="306" applyFont="1" applyAlignment="1">
      <alignment horizontal="left" vertical="top"/>
    </xf>
    <xf numFmtId="0" fontId="8" fillId="0" borderId="0" xfId="306" applyFont="1" applyAlignment="1">
      <alignment horizontal="center" vertical="center"/>
    </xf>
    <xf numFmtId="4" fontId="8" fillId="0" borderId="0" xfId="306" applyNumberFormat="1" applyFont="1" applyAlignment="1">
      <alignment vertical="center"/>
    </xf>
    <xf numFmtId="0" fontId="8" fillId="0" borderId="0" xfId="306" applyFont="1" applyAlignment="1">
      <alignment vertical="center"/>
    </xf>
    <xf numFmtId="0" fontId="4" fillId="0" borderId="0" xfId="0" applyFont="1" applyAlignment="1">
      <alignment horizontal="left" vertical="top"/>
    </xf>
    <xf numFmtId="0" fontId="4" fillId="0" borderId="0" xfId="306" applyFont="1" applyAlignment="1">
      <alignment horizontal="center" vertical="center"/>
    </xf>
    <xf numFmtId="2" fontId="8" fillId="0" borderId="0" xfId="306" applyNumberFormat="1" applyFont="1" applyAlignment="1">
      <alignment horizontal="justify" vertical="center"/>
    </xf>
    <xf numFmtId="4" fontId="8" fillId="0" borderId="0" xfId="0" applyNumberFormat="1" applyFont="1" applyAlignment="1" applyProtection="1">
      <alignment horizontal="center" vertical="top"/>
      <protection locked="0"/>
    </xf>
    <xf numFmtId="0" fontId="8" fillId="0" borderId="0" xfId="0" applyFont="1" applyAlignment="1">
      <alignment horizontal="left" vertical="top"/>
    </xf>
    <xf numFmtId="0" fontId="30" fillId="0" borderId="0" xfId="2" applyFont="1" applyAlignment="1">
      <alignment horizontal="left" vertical="top"/>
    </xf>
    <xf numFmtId="0" fontId="4" fillId="0" borderId="0" xfId="2" applyFont="1" applyAlignment="1">
      <alignment horizontal="left" vertical="top"/>
    </xf>
    <xf numFmtId="0" fontId="4" fillId="0" borderId="0" xfId="3" applyFont="1" applyAlignment="1">
      <alignment horizontal="left" vertical="top"/>
    </xf>
    <xf numFmtId="0" fontId="4" fillId="0" borderId="1" xfId="2" applyFont="1" applyBorder="1" applyAlignment="1">
      <alignment horizontal="left" vertical="top"/>
    </xf>
    <xf numFmtId="0" fontId="4" fillId="0" borderId="2" xfId="2" applyFont="1" applyBorder="1" applyAlignment="1">
      <alignment horizontal="left" vertical="top"/>
    </xf>
    <xf numFmtId="0" fontId="4" fillId="0" borderId="0" xfId="306" applyFont="1" applyAlignment="1">
      <alignment horizontal="left" vertical="top"/>
    </xf>
    <xf numFmtId="0" fontId="4" fillId="0" borderId="0" xfId="3" applyFont="1" applyAlignment="1">
      <alignment horizontal="left" vertical="center"/>
    </xf>
    <xf numFmtId="4" fontId="8" fillId="0" borderId="0" xfId="1" applyNumberFormat="1" applyFont="1" applyFill="1" applyAlignment="1">
      <alignment horizontal="center" vertical="top"/>
    </xf>
    <xf numFmtId="4" fontId="8" fillId="0" borderId="1" xfId="2" applyNumberFormat="1" applyFont="1" applyBorder="1" applyAlignment="1" applyProtection="1">
      <alignment horizontal="center" vertical="top"/>
      <protection locked="0"/>
    </xf>
    <xf numFmtId="4" fontId="8" fillId="0" borderId="2" xfId="2" applyNumberFormat="1" applyFont="1" applyBorder="1" applyAlignment="1" applyProtection="1">
      <alignment horizontal="center" vertical="top"/>
      <protection locked="0"/>
    </xf>
    <xf numFmtId="0" fontId="8" fillId="0" borderId="0" xfId="0" applyFont="1" applyAlignment="1" applyProtection="1">
      <alignment horizontal="center" vertical="top" wrapText="1"/>
      <protection locked="0"/>
    </xf>
    <xf numFmtId="2" fontId="8" fillId="0" borderId="0" xfId="306" applyNumberFormat="1" applyFont="1" applyAlignment="1">
      <alignment horizontal="center" vertical="center"/>
    </xf>
    <xf numFmtId="0" fontId="4" fillId="0" borderId="0" xfId="2" applyFont="1" applyAlignment="1">
      <alignment horizontal="right" vertical="center"/>
    </xf>
    <xf numFmtId="0" fontId="8" fillId="0" borderId="0" xfId="306" applyFont="1" applyAlignment="1">
      <alignment horizontal="center"/>
    </xf>
    <xf numFmtId="4" fontId="8" fillId="0" borderId="0" xfId="306" applyNumberFormat="1" applyFont="1" applyAlignment="1" applyProtection="1">
      <alignment horizontal="center"/>
      <protection locked="0"/>
    </xf>
    <xf numFmtId="4" fontId="8" fillId="0" borderId="0" xfId="306" applyNumberFormat="1" applyFont="1"/>
    <xf numFmtId="0" fontId="8" fillId="0" borderId="0" xfId="306" applyFont="1"/>
    <xf numFmtId="0" fontId="8" fillId="0" borderId="0" xfId="306" applyFont="1" applyAlignment="1">
      <alignment horizontal="justify" vertical="center"/>
    </xf>
    <xf numFmtId="2" fontId="8" fillId="0" borderId="0" xfId="0" applyNumberFormat="1" applyFont="1" applyAlignment="1" applyProtection="1">
      <alignment horizontal="center" vertical="top"/>
      <protection locked="0"/>
    </xf>
    <xf numFmtId="0" fontId="10" fillId="0" borderId="0" xfId="2" applyFont="1" applyAlignment="1">
      <alignment horizontal="left" vertical="top"/>
    </xf>
    <xf numFmtId="4" fontId="4" fillId="0" borderId="0" xfId="2" applyNumberFormat="1" applyFont="1" applyAlignment="1" applyProtection="1">
      <alignment horizontal="center" vertical="top"/>
      <protection locked="0"/>
    </xf>
    <xf numFmtId="4" fontId="4" fillId="0" borderId="0" xfId="3" applyNumberFormat="1" applyFont="1" applyAlignment="1">
      <alignment horizontal="justify" vertical="top"/>
    </xf>
    <xf numFmtId="4" fontId="4" fillId="0" borderId="0" xfId="3" applyNumberFormat="1" applyFont="1" applyAlignment="1" applyProtection="1">
      <alignment horizontal="center" vertical="top"/>
      <protection locked="0"/>
    </xf>
    <xf numFmtId="170" fontId="4" fillId="0" borderId="0" xfId="0" applyNumberFormat="1" applyFont="1" applyAlignment="1" applyProtection="1">
      <alignment horizontal="center" vertical="top"/>
      <protection locked="0"/>
    </xf>
    <xf numFmtId="0" fontId="8" fillId="0" borderId="0" xfId="0" applyFont="1" applyAlignment="1" applyProtection="1">
      <alignment horizontal="center" vertical="top"/>
      <protection locked="0"/>
    </xf>
    <xf numFmtId="0" fontId="6" fillId="0" borderId="5" xfId="2" applyFont="1" applyBorder="1" applyAlignment="1">
      <alignment horizontal="left" vertical="top"/>
    </xf>
    <xf numFmtId="0" fontId="6" fillId="0" borderId="0" xfId="2" applyFont="1" applyAlignment="1">
      <alignment horizontal="right" vertical="center"/>
    </xf>
    <xf numFmtId="4" fontId="6" fillId="0" borderId="0" xfId="2" applyNumberFormat="1" applyFont="1" applyAlignment="1">
      <alignment vertical="center"/>
    </xf>
    <xf numFmtId="0" fontId="4" fillId="0" borderId="0" xfId="0" applyFont="1" applyAlignment="1">
      <alignment horizontal="left" vertical="center"/>
    </xf>
    <xf numFmtId="4" fontId="8" fillId="0" borderId="0" xfId="306" applyNumberFormat="1" applyFont="1" applyAlignment="1" applyProtection="1">
      <alignment horizontal="center" vertical="center"/>
      <protection locked="0"/>
    </xf>
    <xf numFmtId="14" fontId="4" fillId="0" borderId="0" xfId="3" applyNumberFormat="1" applyFont="1" applyAlignment="1">
      <alignment horizontal="left" vertical="top"/>
    </xf>
    <xf numFmtId="0" fontId="2" fillId="0" borderId="0" xfId="2" applyFont="1" applyAlignment="1">
      <alignment horizontal="center" vertical="top"/>
    </xf>
    <xf numFmtId="0" fontId="34" fillId="0" borderId="0" xfId="2" applyFont="1" applyAlignment="1">
      <alignment horizontal="left" vertical="top"/>
    </xf>
    <xf numFmtId="0" fontId="34" fillId="0" borderId="0" xfId="2" applyFont="1" applyAlignment="1">
      <alignment horizontal="right" vertical="top"/>
    </xf>
    <xf numFmtId="0" fontId="34" fillId="0" borderId="0" xfId="2" applyFont="1" applyAlignment="1">
      <alignment horizontal="center" vertical="top"/>
    </xf>
    <xf numFmtId="4" fontId="34" fillId="0" borderId="0" xfId="0" applyNumberFormat="1" applyFont="1" applyAlignment="1" applyProtection="1">
      <alignment horizontal="center" vertical="top"/>
      <protection locked="0"/>
    </xf>
    <xf numFmtId="0" fontId="34" fillId="0" borderId="0" xfId="2" quotePrefix="1" applyFont="1" applyAlignment="1">
      <alignment horizontal="center" vertical="top"/>
    </xf>
    <xf numFmtId="4" fontId="34" fillId="0" borderId="0" xfId="0" applyNumberFormat="1" applyFont="1" applyAlignment="1">
      <alignment horizontal="right" vertical="top"/>
    </xf>
    <xf numFmtId="0" fontId="2" fillId="0" borderId="0" xfId="0" applyFont="1" applyAlignment="1">
      <alignment horizontal="right" vertical="top"/>
    </xf>
    <xf numFmtId="0" fontId="2" fillId="0" borderId="0" xfId="0" applyFont="1" applyAlignment="1">
      <alignment horizontal="center" vertical="top"/>
    </xf>
    <xf numFmtId="0" fontId="35" fillId="0" borderId="0" xfId="0" applyFont="1"/>
    <xf numFmtId="0" fontId="2" fillId="0" borderId="0" xfId="2" applyFont="1" applyAlignment="1">
      <alignment horizontal="right" vertical="top"/>
    </xf>
    <xf numFmtId="2" fontId="2" fillId="0" borderId="0" xfId="2" applyNumberFormat="1" applyFont="1" applyAlignment="1">
      <alignment horizontal="center" vertical="top"/>
    </xf>
    <xf numFmtId="4" fontId="2" fillId="0" borderId="0" xfId="0" applyNumberFormat="1" applyFont="1" applyAlignment="1" applyProtection="1">
      <alignment horizontal="center" vertical="top"/>
      <protection locked="0"/>
    </xf>
    <xf numFmtId="0" fontId="2" fillId="0" borderId="0" xfId="0" applyFont="1"/>
    <xf numFmtId="2" fontId="34" fillId="0" borderId="0" xfId="2" applyNumberFormat="1" applyFont="1" applyAlignment="1">
      <alignment horizontal="center" vertical="top"/>
    </xf>
    <xf numFmtId="0" fontId="34" fillId="0" borderId="0" xfId="0" applyFont="1" applyAlignment="1">
      <alignment horizontal="left" vertical="top"/>
    </xf>
    <xf numFmtId="49" fontId="2" fillId="0" borderId="0" xfId="0" applyNumberFormat="1" applyFont="1" applyAlignment="1">
      <alignment horizontal="center" vertical="top"/>
    </xf>
    <xf numFmtId="4" fontId="2" fillId="0" borderId="0" xfId="1" applyNumberFormat="1" applyFont="1" applyFill="1" applyAlignment="1">
      <alignment horizontal="center" vertical="top"/>
    </xf>
    <xf numFmtId="4" fontId="2" fillId="0" borderId="0" xfId="0" applyNumberFormat="1" applyFont="1" applyAlignment="1">
      <alignment horizontal="right" vertical="top" wrapText="1"/>
    </xf>
    <xf numFmtId="0" fontId="36" fillId="0" borderId="0" xfId="0" applyFont="1" applyAlignment="1">
      <alignment wrapText="1"/>
    </xf>
    <xf numFmtId="4" fontId="2" fillId="0" borderId="0" xfId="0" applyNumberFormat="1" applyFont="1" applyAlignment="1">
      <alignment vertical="top"/>
    </xf>
    <xf numFmtId="4" fontId="4" fillId="0" borderId="0" xfId="0" applyNumberFormat="1" applyFont="1" applyAlignment="1" applyProtection="1">
      <alignment horizontal="right" vertical="top"/>
      <protection locked="0"/>
    </xf>
    <xf numFmtId="0" fontId="8" fillId="0" borderId="0" xfId="0" applyFont="1" applyAlignment="1" applyProtection="1">
      <alignment horizontal="center" wrapText="1"/>
      <protection locked="0"/>
    </xf>
    <xf numFmtId="0" fontId="8" fillId="0" borderId="0" xfId="0" applyFont="1" applyAlignment="1">
      <alignment wrapText="1"/>
    </xf>
    <xf numFmtId="0" fontId="4" fillId="0" borderId="0" xfId="3" applyFont="1" applyAlignment="1">
      <alignment horizontal="center" vertical="center"/>
    </xf>
    <xf numFmtId="4" fontId="4" fillId="0" borderId="0" xfId="3" applyNumberFormat="1" applyFont="1" applyAlignment="1">
      <alignment horizontal="center" vertical="center"/>
    </xf>
    <xf numFmtId="4" fontId="4" fillId="0" borderId="0" xfId="0" applyNumberFormat="1" applyFont="1" applyAlignment="1" applyProtection="1">
      <alignment horizontal="center" vertical="center"/>
      <protection locked="0"/>
    </xf>
    <xf numFmtId="4" fontId="8" fillId="0" borderId="0" xfId="2" applyNumberFormat="1" applyFont="1" applyAlignment="1" applyProtection="1">
      <alignment horizontal="right" vertical="top"/>
      <protection locked="0"/>
    </xf>
    <xf numFmtId="2" fontId="8" fillId="0" borderId="0" xfId="1" applyNumberFormat="1" applyFont="1" applyFill="1" applyBorder="1" applyAlignment="1" applyProtection="1">
      <alignment horizontal="center" vertical="top"/>
      <protection locked="0"/>
    </xf>
    <xf numFmtId="2" fontId="8" fillId="0" borderId="0" xfId="1" applyNumberFormat="1" applyFont="1" applyFill="1" applyBorder="1" applyAlignment="1" applyProtection="1">
      <alignment horizontal="right" vertical="top"/>
    </xf>
    <xf numFmtId="0" fontId="8" fillId="0" borderId="0" xfId="4" applyFont="1" applyAlignment="1">
      <alignment horizontal="left" vertical="top"/>
    </xf>
    <xf numFmtId="0" fontId="8" fillId="0" borderId="0" xfId="4" applyFont="1" applyAlignment="1">
      <alignment horizontal="right" vertical="top"/>
    </xf>
    <xf numFmtId="0" fontId="8" fillId="0" borderId="0" xfId="4" applyFont="1" applyAlignment="1">
      <alignment horizontal="justify" vertical="top"/>
    </xf>
    <xf numFmtId="0" fontId="4" fillId="0" borderId="0" xfId="3" applyFont="1" applyAlignment="1">
      <alignment horizontal="justify" vertical="top" wrapText="1"/>
    </xf>
    <xf numFmtId="2" fontId="8" fillId="0" borderId="0" xfId="3" applyNumberFormat="1" applyFont="1" applyAlignment="1">
      <alignment horizontal="justify" vertical="top" wrapText="1"/>
    </xf>
    <xf numFmtId="164" fontId="8" fillId="0" borderId="0" xfId="1" applyFont="1" applyFill="1" applyBorder="1" applyAlignment="1" applyProtection="1">
      <alignment horizontal="center" vertical="top"/>
      <protection locked="0"/>
    </xf>
    <xf numFmtId="164" fontId="8" fillId="0" borderId="0" xfId="1" applyFont="1" applyFill="1" applyBorder="1" applyAlignment="1" applyProtection="1">
      <alignment horizontal="right" vertical="top"/>
    </xf>
    <xf numFmtId="43" fontId="8" fillId="0" borderId="0" xfId="1" applyNumberFormat="1" applyFont="1" applyFill="1" applyAlignment="1">
      <alignment horizontal="right" vertical="top"/>
    </xf>
    <xf numFmtId="0" fontId="4" fillId="0" borderId="0" xfId="0" applyFont="1" applyAlignment="1">
      <alignment horizontal="right" vertical="center"/>
    </xf>
    <xf numFmtId="2" fontId="8" fillId="0" borderId="0" xfId="3" applyNumberFormat="1" applyFont="1" applyAlignment="1">
      <alignment horizontal="justify" vertical="center" wrapText="1"/>
    </xf>
    <xf numFmtId="0" fontId="8" fillId="0" borderId="0" xfId="0" applyFont="1" applyAlignment="1">
      <alignment horizontal="center" vertical="center"/>
    </xf>
    <xf numFmtId="43" fontId="8" fillId="0" borderId="0" xfId="10" applyFont="1" applyFill="1" applyBorder="1" applyAlignment="1" applyProtection="1">
      <alignment horizontal="center" vertical="center"/>
      <protection locked="0"/>
    </xf>
    <xf numFmtId="0" fontId="8" fillId="0" borderId="0" xfId="0" applyFont="1" applyAlignment="1">
      <alignment horizontal="right" vertical="center"/>
    </xf>
    <xf numFmtId="43" fontId="8" fillId="0" borderId="0" xfId="10" applyFont="1" applyFill="1" applyBorder="1" applyAlignment="1" applyProtection="1">
      <alignment horizontal="right" vertical="center"/>
    </xf>
    <xf numFmtId="0" fontId="8" fillId="0" borderId="0" xfId="0" applyFont="1" applyAlignment="1">
      <alignment vertical="center" wrapText="1"/>
    </xf>
    <xf numFmtId="0" fontId="4" fillId="0" borderId="0" xfId="3" quotePrefix="1" applyFont="1" applyAlignment="1">
      <alignment horizontal="center" vertical="center"/>
    </xf>
    <xf numFmtId="166" fontId="8" fillId="0" borderId="0" xfId="0" applyNumberFormat="1" applyFont="1" applyAlignment="1">
      <alignment horizontal="justify" vertical="top" wrapText="1"/>
    </xf>
    <xf numFmtId="171" fontId="8" fillId="0" borderId="0" xfId="0" applyNumberFormat="1" applyFont="1" applyAlignment="1">
      <alignment horizontal="justify" vertical="top" wrapText="1"/>
    </xf>
    <xf numFmtId="0" fontId="8" fillId="0" borderId="1" xfId="0" applyFont="1" applyBorder="1"/>
    <xf numFmtId="0" fontId="34" fillId="0" borderId="0" xfId="3" applyFont="1" applyAlignment="1">
      <alignment horizontal="center" vertical="center"/>
    </xf>
    <xf numFmtId="4" fontId="34" fillId="0" borderId="0" xfId="0" applyNumberFormat="1" applyFont="1" applyAlignment="1" applyProtection="1">
      <alignment horizontal="center" vertical="center"/>
      <protection locked="0"/>
    </xf>
    <xf numFmtId="0" fontId="34" fillId="0" borderId="0" xfId="2" quotePrefix="1" applyFont="1" applyAlignment="1">
      <alignment horizontal="center" vertical="center"/>
    </xf>
    <xf numFmtId="4" fontId="34" fillId="0" borderId="0" xfId="0" applyNumberFormat="1" applyFont="1" applyAlignment="1">
      <alignment vertical="center"/>
    </xf>
    <xf numFmtId="4" fontId="34" fillId="0" borderId="0" xfId="3" applyNumberFormat="1" applyFont="1" applyAlignment="1">
      <alignment horizontal="center" vertical="center"/>
    </xf>
    <xf numFmtId="0" fontId="34" fillId="0" borderId="0" xfId="3" applyFont="1" applyAlignment="1">
      <alignment horizontal="right" vertical="top"/>
    </xf>
    <xf numFmtId="49" fontId="8" fillId="0" borderId="0" xfId="0" applyNumberFormat="1" applyFont="1" applyAlignment="1">
      <alignment horizontal="center"/>
    </xf>
    <xf numFmtId="4" fontId="8" fillId="0" borderId="0" xfId="10" applyNumberFormat="1" applyFont="1" applyFill="1" applyAlignment="1">
      <alignment horizontal="right"/>
    </xf>
    <xf numFmtId="4" fontId="8" fillId="0" borderId="0" xfId="0" applyNumberFormat="1" applyFont="1" applyAlignment="1">
      <alignment wrapText="1"/>
    </xf>
    <xf numFmtId="0" fontId="37" fillId="0" borderId="0" xfId="0" applyFont="1" applyAlignment="1">
      <alignment wrapText="1"/>
    </xf>
    <xf numFmtId="1" fontId="4" fillId="0" borderId="0" xfId="3" applyNumberFormat="1" applyFont="1" applyAlignment="1">
      <alignment horizontal="center" vertical="center"/>
    </xf>
    <xf numFmtId="0" fontId="4" fillId="0" borderId="0" xfId="0" quotePrefix="1" applyFont="1" applyAlignment="1">
      <alignment horizontal="justify" vertical="top" wrapText="1"/>
    </xf>
    <xf numFmtId="0" fontId="34" fillId="0" borderId="0" xfId="3" applyFont="1" applyAlignment="1">
      <alignment horizontal="left" vertical="top"/>
    </xf>
    <xf numFmtId="0" fontId="8" fillId="0" borderId="0" xfId="3" quotePrefix="1" applyFont="1" applyAlignment="1">
      <alignment horizontal="justify" vertical="top" wrapText="1"/>
    </xf>
    <xf numFmtId="0" fontId="4" fillId="0" borderId="0" xfId="0" applyFont="1" applyAlignment="1">
      <alignment vertical="top"/>
    </xf>
    <xf numFmtId="168" fontId="8" fillId="0" borderId="0" xfId="0" applyNumberFormat="1" applyFont="1" applyAlignment="1">
      <alignment horizontal="justify" vertical="top" wrapText="1"/>
    </xf>
    <xf numFmtId="0" fontId="32" fillId="0" borderId="2" xfId="2" applyFont="1" applyBorder="1" applyAlignment="1">
      <alignment vertical="top"/>
    </xf>
    <xf numFmtId="0" fontId="3" fillId="0" borderId="2" xfId="2" applyBorder="1" applyAlignment="1">
      <alignment horizontal="center"/>
    </xf>
    <xf numFmtId="166" fontId="3" fillId="0" borderId="2" xfId="0" applyNumberFormat="1" applyFont="1" applyBorder="1" applyAlignment="1">
      <alignment horizontal="center" vertical="top"/>
    </xf>
    <xf numFmtId="2" fontId="8" fillId="0" borderId="0" xfId="3" quotePrefix="1" applyNumberFormat="1" applyFont="1" applyAlignment="1">
      <alignment horizontal="justify" vertical="top" wrapText="1"/>
    </xf>
    <xf numFmtId="43" fontId="8" fillId="0" borderId="0" xfId="10" applyFont="1" applyFill="1" applyBorder="1" applyAlignment="1" applyProtection="1">
      <alignment horizontal="center"/>
      <protection locked="0"/>
    </xf>
    <xf numFmtId="4" fontId="8" fillId="0" borderId="0" xfId="10" applyNumberFormat="1" applyFont="1" applyFill="1" applyBorder="1" applyAlignment="1" applyProtection="1">
      <alignment horizontal="right"/>
    </xf>
    <xf numFmtId="0" fontId="37" fillId="0" borderId="0" xfId="0" applyFont="1" applyAlignment="1">
      <alignment vertical="top" wrapText="1"/>
    </xf>
    <xf numFmtId="0" fontId="38" fillId="0" borderId="0" xfId="0" applyFont="1" applyAlignment="1">
      <alignment vertical="center" wrapText="1"/>
    </xf>
    <xf numFmtId="2" fontId="4" fillId="0" borderId="0" xfId="2" applyNumberFormat="1" applyFont="1" applyAlignment="1">
      <alignment horizontal="justify" vertical="top" wrapText="1"/>
    </xf>
    <xf numFmtId="3" fontId="34" fillId="0" borderId="0" xfId="0" applyNumberFormat="1" applyFont="1" applyAlignment="1">
      <alignment horizontal="center" vertical="top"/>
    </xf>
    <xf numFmtId="0" fontId="34" fillId="0" borderId="0" xfId="0" applyFont="1" applyAlignment="1">
      <alignment horizontal="center" vertical="top"/>
    </xf>
    <xf numFmtId="0" fontId="34" fillId="0" borderId="0" xfId="0" applyFont="1" applyAlignment="1">
      <alignment vertical="center" wrapText="1"/>
    </xf>
    <xf numFmtId="0" fontId="8" fillId="0" borderId="0" xfId="0" applyFont="1" applyAlignment="1" applyProtection="1">
      <alignment horizontal="right" vertical="top" wrapText="1"/>
      <protection locked="0"/>
    </xf>
    <xf numFmtId="4" fontId="8" fillId="0" borderId="0" xfId="0" applyNumberFormat="1" applyFont="1" applyAlignment="1" applyProtection="1">
      <alignment horizontal="right" vertical="top"/>
      <protection locked="0"/>
    </xf>
    <xf numFmtId="2" fontId="8" fillId="0" borderId="1" xfId="306" applyNumberFormat="1" applyFont="1" applyBorder="1" applyAlignment="1">
      <alignment horizontal="justify" vertical="center"/>
    </xf>
    <xf numFmtId="2" fontId="8" fillId="0" borderId="0" xfId="306" applyNumberFormat="1" applyFont="1" applyAlignment="1">
      <alignment horizontal="justify" vertical="center" wrapText="1"/>
    </xf>
    <xf numFmtId="16" fontId="4" fillId="0" borderId="0" xfId="3" applyNumberFormat="1" applyFont="1" applyAlignment="1">
      <alignment horizontal="left" vertical="top"/>
    </xf>
    <xf numFmtId="4" fontId="8" fillId="0" borderId="0" xfId="3" applyNumberFormat="1" applyFont="1" applyAlignment="1">
      <alignment horizontal="right" vertical="top"/>
    </xf>
    <xf numFmtId="2" fontId="8" fillId="0" borderId="0" xfId="0" applyNumberFormat="1" applyFont="1" applyAlignment="1">
      <alignment horizontal="justify" vertical="center" wrapText="1"/>
    </xf>
    <xf numFmtId="0" fontId="8" fillId="0" borderId="0" xfId="0" applyFont="1" applyAlignment="1" applyProtection="1">
      <alignment horizontal="center" vertical="center" wrapText="1"/>
      <protection locked="0"/>
    </xf>
    <xf numFmtId="0" fontId="8" fillId="0" borderId="1" xfId="3" applyFont="1" applyBorder="1" applyAlignment="1">
      <alignment horizontal="justify" vertical="center"/>
    </xf>
    <xf numFmtId="4" fontId="8" fillId="0" borderId="0" xfId="3" applyNumberFormat="1" applyFont="1" applyAlignment="1" applyProtection="1">
      <alignment horizontal="center" vertical="center"/>
      <protection locked="0"/>
    </xf>
    <xf numFmtId="2" fontId="4" fillId="0" borderId="0" xfId="3" applyNumberFormat="1" applyFont="1" applyAlignment="1">
      <alignment horizontal="center" vertical="center"/>
    </xf>
    <xf numFmtId="177" fontId="8" fillId="0" borderId="0" xfId="3" applyNumberFormat="1" applyFont="1" applyAlignment="1">
      <alignment horizontal="justify" vertical="top"/>
    </xf>
    <xf numFmtId="4" fontId="4" fillId="0" borderId="1" xfId="3" applyNumberFormat="1" applyFont="1" applyBorder="1" applyAlignment="1">
      <alignment horizontal="justify" vertical="top"/>
    </xf>
    <xf numFmtId="0" fontId="4" fillId="0" borderId="1" xfId="3" applyFont="1" applyBorder="1" applyAlignment="1">
      <alignment horizontal="justify" vertical="top"/>
    </xf>
    <xf numFmtId="4" fontId="8" fillId="0" borderId="1" xfId="3" applyNumberFormat="1" applyFont="1" applyBorder="1" applyAlignment="1">
      <alignment horizontal="justify" vertical="top"/>
    </xf>
    <xf numFmtId="4" fontId="8" fillId="0" borderId="0" xfId="3" applyNumberFormat="1" applyFont="1" applyAlignment="1">
      <alignment horizontal="justify" vertical="top"/>
    </xf>
    <xf numFmtId="0" fontId="6" fillId="0" borderId="0" xfId="2" applyFont="1" applyAlignment="1">
      <alignment horizontal="center" vertical="top"/>
    </xf>
    <xf numFmtId="0" fontId="12" fillId="0" borderId="0" xfId="11" applyFont="1" applyAlignment="1">
      <alignment horizontal="center" vertical="center" wrapText="1"/>
    </xf>
    <xf numFmtId="0" fontId="13" fillId="0" borderId="0" xfId="11" applyFont="1" applyAlignment="1">
      <alignment horizontal="center" vertical="center" wrapText="1"/>
    </xf>
  </cellXfs>
  <cellStyles count="310">
    <cellStyle name="Comma 10" xfId="12" xr:uid="{00000000-0005-0000-0000-000001000000}"/>
    <cellStyle name="Comma 11" xfId="13" xr:uid="{00000000-0005-0000-0000-000002000000}"/>
    <cellStyle name="Comma 12" xfId="14" xr:uid="{00000000-0005-0000-0000-000003000000}"/>
    <cellStyle name="Comma 13" xfId="15" xr:uid="{00000000-0005-0000-0000-000004000000}"/>
    <cellStyle name="Comma 14" xfId="16" xr:uid="{00000000-0005-0000-0000-000005000000}"/>
    <cellStyle name="Comma 15" xfId="17" xr:uid="{00000000-0005-0000-0000-000006000000}"/>
    <cellStyle name="Comma 16" xfId="18" xr:uid="{00000000-0005-0000-0000-000007000000}"/>
    <cellStyle name="Comma 17" xfId="19" xr:uid="{00000000-0005-0000-0000-000008000000}"/>
    <cellStyle name="Comma 18" xfId="20" xr:uid="{00000000-0005-0000-0000-000009000000}"/>
    <cellStyle name="Comma 19" xfId="21" xr:uid="{00000000-0005-0000-0000-00000A000000}"/>
    <cellStyle name="Comma 2" xfId="10" xr:uid="{00000000-0005-0000-0000-00000B000000}"/>
    <cellStyle name="Comma 2 2" xfId="22" xr:uid="{00000000-0005-0000-0000-00000C000000}"/>
    <cellStyle name="Comma 2 3" xfId="23" xr:uid="{00000000-0005-0000-0000-00000D000000}"/>
    <cellStyle name="Comma 2 4" xfId="24" xr:uid="{00000000-0005-0000-0000-00000E000000}"/>
    <cellStyle name="Comma 20" xfId="25" xr:uid="{00000000-0005-0000-0000-00000F000000}"/>
    <cellStyle name="Comma 21" xfId="26" xr:uid="{00000000-0005-0000-0000-000010000000}"/>
    <cellStyle name="Comma 22" xfId="27" xr:uid="{00000000-0005-0000-0000-000011000000}"/>
    <cellStyle name="Comma 23" xfId="28" xr:uid="{00000000-0005-0000-0000-000012000000}"/>
    <cellStyle name="Comma 24" xfId="29" xr:uid="{00000000-0005-0000-0000-000013000000}"/>
    <cellStyle name="Comma 25" xfId="30" xr:uid="{00000000-0005-0000-0000-000014000000}"/>
    <cellStyle name="Comma 26" xfId="31" xr:uid="{00000000-0005-0000-0000-000015000000}"/>
    <cellStyle name="Comma 27" xfId="32" xr:uid="{00000000-0005-0000-0000-000016000000}"/>
    <cellStyle name="Comma 28" xfId="33" xr:uid="{00000000-0005-0000-0000-000017000000}"/>
    <cellStyle name="Comma 29" xfId="34" xr:uid="{00000000-0005-0000-0000-000018000000}"/>
    <cellStyle name="Comma 3" xfId="35" xr:uid="{00000000-0005-0000-0000-000019000000}"/>
    <cellStyle name="Comma 3 10" xfId="36" xr:uid="{00000000-0005-0000-0000-00001A000000}"/>
    <cellStyle name="Comma 3 11" xfId="37" xr:uid="{00000000-0005-0000-0000-00001B000000}"/>
    <cellStyle name="Comma 3 12" xfId="38" xr:uid="{00000000-0005-0000-0000-00001C000000}"/>
    <cellStyle name="Comma 3 2" xfId="39" xr:uid="{00000000-0005-0000-0000-00001D000000}"/>
    <cellStyle name="Comma 3 3" xfId="40" xr:uid="{00000000-0005-0000-0000-00001E000000}"/>
    <cellStyle name="Comma 3 4" xfId="41" xr:uid="{00000000-0005-0000-0000-00001F000000}"/>
    <cellStyle name="Comma 3 5" xfId="42" xr:uid="{00000000-0005-0000-0000-000020000000}"/>
    <cellStyle name="Comma 3 6" xfId="43" xr:uid="{00000000-0005-0000-0000-000021000000}"/>
    <cellStyle name="Comma 3 7" xfId="44" xr:uid="{00000000-0005-0000-0000-000022000000}"/>
    <cellStyle name="Comma 3 8" xfId="45" xr:uid="{00000000-0005-0000-0000-000023000000}"/>
    <cellStyle name="Comma 3 9" xfId="46" xr:uid="{00000000-0005-0000-0000-000024000000}"/>
    <cellStyle name="Comma 30" xfId="47" xr:uid="{00000000-0005-0000-0000-000025000000}"/>
    <cellStyle name="Comma 31" xfId="48" xr:uid="{00000000-0005-0000-0000-000026000000}"/>
    <cellStyle name="Comma 32" xfId="49" xr:uid="{00000000-0005-0000-0000-000027000000}"/>
    <cellStyle name="Comma 33" xfId="50" xr:uid="{00000000-0005-0000-0000-000028000000}"/>
    <cellStyle name="Comma 34" xfId="51" xr:uid="{00000000-0005-0000-0000-000029000000}"/>
    <cellStyle name="Comma 35" xfId="52" xr:uid="{00000000-0005-0000-0000-00002A000000}"/>
    <cellStyle name="Comma 36" xfId="53" xr:uid="{00000000-0005-0000-0000-00002B000000}"/>
    <cellStyle name="Comma 37" xfId="54" xr:uid="{00000000-0005-0000-0000-00002C000000}"/>
    <cellStyle name="Comma 38" xfId="55" xr:uid="{00000000-0005-0000-0000-00002D000000}"/>
    <cellStyle name="Comma 39" xfId="56" xr:uid="{00000000-0005-0000-0000-00002E000000}"/>
    <cellStyle name="Comma 4" xfId="57" xr:uid="{00000000-0005-0000-0000-00002F000000}"/>
    <cellStyle name="Comma 40" xfId="58" xr:uid="{00000000-0005-0000-0000-000030000000}"/>
    <cellStyle name="Comma 41" xfId="59" xr:uid="{00000000-0005-0000-0000-000031000000}"/>
    <cellStyle name="Comma 42" xfId="60" xr:uid="{00000000-0005-0000-0000-000032000000}"/>
    <cellStyle name="Comma 43" xfId="61" xr:uid="{00000000-0005-0000-0000-000033000000}"/>
    <cellStyle name="Comma 44" xfId="62" xr:uid="{00000000-0005-0000-0000-000034000000}"/>
    <cellStyle name="Comma 45" xfId="63" xr:uid="{00000000-0005-0000-0000-000035000000}"/>
    <cellStyle name="Comma 46" xfId="64" xr:uid="{00000000-0005-0000-0000-000036000000}"/>
    <cellStyle name="Comma 47" xfId="65" xr:uid="{00000000-0005-0000-0000-000037000000}"/>
    <cellStyle name="Comma 48" xfId="66" xr:uid="{00000000-0005-0000-0000-000038000000}"/>
    <cellStyle name="Comma 49" xfId="67" xr:uid="{00000000-0005-0000-0000-000039000000}"/>
    <cellStyle name="Comma 5" xfId="68" xr:uid="{00000000-0005-0000-0000-00003A000000}"/>
    <cellStyle name="Comma 50" xfId="69" xr:uid="{00000000-0005-0000-0000-00003B000000}"/>
    <cellStyle name="Comma 51" xfId="70" xr:uid="{00000000-0005-0000-0000-00003C000000}"/>
    <cellStyle name="Comma 52" xfId="71" xr:uid="{00000000-0005-0000-0000-00003D000000}"/>
    <cellStyle name="Comma 53" xfId="72" xr:uid="{00000000-0005-0000-0000-00003E000000}"/>
    <cellStyle name="Comma 54" xfId="73" xr:uid="{00000000-0005-0000-0000-00003F000000}"/>
    <cellStyle name="Comma 55" xfId="74" xr:uid="{00000000-0005-0000-0000-000040000000}"/>
    <cellStyle name="Comma 56" xfId="75" xr:uid="{00000000-0005-0000-0000-000041000000}"/>
    <cellStyle name="Comma 57" xfId="76" xr:uid="{00000000-0005-0000-0000-000042000000}"/>
    <cellStyle name="Comma 58" xfId="77" xr:uid="{00000000-0005-0000-0000-000043000000}"/>
    <cellStyle name="Comma 59" xfId="78" xr:uid="{00000000-0005-0000-0000-000044000000}"/>
    <cellStyle name="Comma 6" xfId="79" xr:uid="{00000000-0005-0000-0000-000045000000}"/>
    <cellStyle name="Comma 60" xfId="80" xr:uid="{00000000-0005-0000-0000-000046000000}"/>
    <cellStyle name="Comma 61" xfId="81" xr:uid="{00000000-0005-0000-0000-000047000000}"/>
    <cellStyle name="Comma 62" xfId="82" xr:uid="{00000000-0005-0000-0000-000048000000}"/>
    <cellStyle name="Comma 63" xfId="83" xr:uid="{00000000-0005-0000-0000-000049000000}"/>
    <cellStyle name="Comma 64" xfId="84" xr:uid="{00000000-0005-0000-0000-00004A000000}"/>
    <cellStyle name="Comma 65" xfId="85" xr:uid="{00000000-0005-0000-0000-00004B000000}"/>
    <cellStyle name="Comma 7" xfId="86" xr:uid="{00000000-0005-0000-0000-00004C000000}"/>
    <cellStyle name="Comma 8" xfId="87" xr:uid="{00000000-0005-0000-0000-00004D000000}"/>
    <cellStyle name="Comma 9" xfId="88" xr:uid="{00000000-0005-0000-0000-00004E000000}"/>
    <cellStyle name="FL-dok" xfId="7" xr:uid="{00000000-0005-0000-0000-00004F000000}"/>
    <cellStyle name="FL-dok-kom." xfId="6" xr:uid="{00000000-0005-0000-0000-000050000000}"/>
    <cellStyle name="FL-dok-m'" xfId="5" xr:uid="{00000000-0005-0000-0000-000051000000}"/>
    <cellStyle name="FL-dok-m2" xfId="9" xr:uid="{00000000-0005-0000-0000-000052000000}"/>
    <cellStyle name="FL-dok-m3" xfId="8" xr:uid="{00000000-0005-0000-0000-000053000000}"/>
    <cellStyle name="kolona A" xfId="89" xr:uid="{00000000-0005-0000-0000-000054000000}"/>
    <cellStyle name="kolona B" xfId="90" xr:uid="{00000000-0005-0000-0000-000055000000}"/>
    <cellStyle name="kolona F" xfId="91" xr:uid="{00000000-0005-0000-0000-000056000000}"/>
    <cellStyle name="kolona G" xfId="92" xr:uid="{00000000-0005-0000-0000-000057000000}"/>
    <cellStyle name="kolona2" xfId="93" xr:uid="{00000000-0005-0000-0000-000058000000}"/>
    <cellStyle name="Naslov" xfId="94" xr:uid="{00000000-0005-0000-0000-000059000000}"/>
    <cellStyle name="Normal 10" xfId="95" xr:uid="{00000000-0005-0000-0000-00005B000000}"/>
    <cellStyle name="Normal 10 2" xfId="309" xr:uid="{B5AA2183-0EF4-4AF9-9CD2-D87923411EB3}"/>
    <cellStyle name="Normal 100" xfId="11" xr:uid="{00000000-0005-0000-0000-00005C000000}"/>
    <cellStyle name="Normal 101" xfId="96" xr:uid="{00000000-0005-0000-0000-00005D000000}"/>
    <cellStyle name="Normal 102" xfId="97" xr:uid="{00000000-0005-0000-0000-00005E000000}"/>
    <cellStyle name="Normal 103" xfId="98" xr:uid="{00000000-0005-0000-0000-00005F000000}"/>
    <cellStyle name="Normal 104" xfId="99" xr:uid="{00000000-0005-0000-0000-000060000000}"/>
    <cellStyle name="Normal 104 2" xfId="100" xr:uid="{00000000-0005-0000-0000-000061000000}"/>
    <cellStyle name="Normal 105" xfId="101" xr:uid="{00000000-0005-0000-0000-000062000000}"/>
    <cellStyle name="Normal 105 2" xfId="102" xr:uid="{00000000-0005-0000-0000-000063000000}"/>
    <cellStyle name="Normal 106" xfId="103" xr:uid="{00000000-0005-0000-0000-000064000000}"/>
    <cellStyle name="Normal 107" xfId="104" xr:uid="{00000000-0005-0000-0000-000065000000}"/>
    <cellStyle name="Normal 108" xfId="105" xr:uid="{00000000-0005-0000-0000-000066000000}"/>
    <cellStyle name="Normal 109" xfId="308" xr:uid="{00000000-0005-0000-0000-000067000000}"/>
    <cellStyle name="Normal 11" xfId="106" xr:uid="{00000000-0005-0000-0000-000068000000}"/>
    <cellStyle name="Normal 110" xfId="307" xr:uid="{00000000-0005-0000-0000-000069000000}"/>
    <cellStyle name="Normal 12" xfId="107" xr:uid="{00000000-0005-0000-0000-00006A000000}"/>
    <cellStyle name="Normal 13" xfId="108" xr:uid="{00000000-0005-0000-0000-00006B000000}"/>
    <cellStyle name="Normal 14" xfId="109" xr:uid="{00000000-0005-0000-0000-00006C000000}"/>
    <cellStyle name="Normal 15" xfId="110" xr:uid="{00000000-0005-0000-0000-00006D000000}"/>
    <cellStyle name="Normal 16" xfId="111" xr:uid="{00000000-0005-0000-0000-00006E000000}"/>
    <cellStyle name="Normal 17" xfId="112" xr:uid="{00000000-0005-0000-0000-00006F000000}"/>
    <cellStyle name="Normal 18" xfId="113" xr:uid="{00000000-0005-0000-0000-000070000000}"/>
    <cellStyle name="Normal 19" xfId="114" xr:uid="{00000000-0005-0000-0000-000071000000}"/>
    <cellStyle name="Normal 2" xfId="115" xr:uid="{00000000-0005-0000-0000-000072000000}"/>
    <cellStyle name="Normal 2 2" xfId="116" xr:uid="{00000000-0005-0000-0000-000073000000}"/>
    <cellStyle name="Normal 2 2 2" xfId="117" xr:uid="{00000000-0005-0000-0000-000074000000}"/>
    <cellStyle name="Normal 2 3" xfId="118" xr:uid="{00000000-0005-0000-0000-000075000000}"/>
    <cellStyle name="Normal 2 3 2" xfId="119" xr:uid="{00000000-0005-0000-0000-000076000000}"/>
    <cellStyle name="Normal 2 4" xfId="120" xr:uid="{00000000-0005-0000-0000-000077000000}"/>
    <cellStyle name="Normal 2 5" xfId="121" xr:uid="{00000000-0005-0000-0000-000078000000}"/>
    <cellStyle name="Normal 2 6" xfId="122" xr:uid="{00000000-0005-0000-0000-000079000000}"/>
    <cellStyle name="Normal 2 7" xfId="123" xr:uid="{00000000-0005-0000-0000-00007A000000}"/>
    <cellStyle name="Normal 2_01_ZG HOLDING_TROSKOVNIK_II_faza_090211" xfId="124" xr:uid="{00000000-0005-0000-0000-00007B000000}"/>
    <cellStyle name="Normal 20" xfId="125" xr:uid="{00000000-0005-0000-0000-00007C000000}"/>
    <cellStyle name="Normal 21" xfId="126" xr:uid="{00000000-0005-0000-0000-00007D000000}"/>
    <cellStyle name="Normal 22" xfId="127" xr:uid="{00000000-0005-0000-0000-00007E000000}"/>
    <cellStyle name="Normal 23" xfId="128" xr:uid="{00000000-0005-0000-0000-00007F000000}"/>
    <cellStyle name="Normal 24" xfId="129" xr:uid="{00000000-0005-0000-0000-000080000000}"/>
    <cellStyle name="Normal 25" xfId="130" xr:uid="{00000000-0005-0000-0000-000081000000}"/>
    <cellStyle name="Normal 26" xfId="131" xr:uid="{00000000-0005-0000-0000-000082000000}"/>
    <cellStyle name="Normal 27" xfId="132" xr:uid="{00000000-0005-0000-0000-000083000000}"/>
    <cellStyle name="Normal 28" xfId="133" xr:uid="{00000000-0005-0000-0000-000084000000}"/>
    <cellStyle name="Normal 29" xfId="134" xr:uid="{00000000-0005-0000-0000-000085000000}"/>
    <cellStyle name="Normal 3" xfId="4" xr:uid="{00000000-0005-0000-0000-000086000000}"/>
    <cellStyle name="Normal 3 2" xfId="135" xr:uid="{00000000-0005-0000-0000-000087000000}"/>
    <cellStyle name="Normal 3 3" xfId="136" xr:uid="{00000000-0005-0000-0000-000088000000}"/>
    <cellStyle name="Normal 3 4" xfId="137" xr:uid="{00000000-0005-0000-0000-000089000000}"/>
    <cellStyle name="Normal 3 5" xfId="138" xr:uid="{00000000-0005-0000-0000-00008A000000}"/>
    <cellStyle name="Normal 3 6" xfId="139" xr:uid="{00000000-0005-0000-0000-00008B000000}"/>
    <cellStyle name="Normal 30" xfId="140" xr:uid="{00000000-0005-0000-0000-00008C000000}"/>
    <cellStyle name="Normal 31" xfId="141" xr:uid="{00000000-0005-0000-0000-00008D000000}"/>
    <cellStyle name="Normal 32" xfId="142" xr:uid="{00000000-0005-0000-0000-00008E000000}"/>
    <cellStyle name="Normal 33" xfId="143" xr:uid="{00000000-0005-0000-0000-00008F000000}"/>
    <cellStyle name="Normal 34" xfId="144" xr:uid="{00000000-0005-0000-0000-000090000000}"/>
    <cellStyle name="Normal 35" xfId="145" xr:uid="{00000000-0005-0000-0000-000091000000}"/>
    <cellStyle name="Normal 36" xfId="146" xr:uid="{00000000-0005-0000-0000-000092000000}"/>
    <cellStyle name="Normal 37" xfId="147" xr:uid="{00000000-0005-0000-0000-000093000000}"/>
    <cellStyle name="Normal 38" xfId="148" xr:uid="{00000000-0005-0000-0000-000094000000}"/>
    <cellStyle name="Normal 39" xfId="149" xr:uid="{00000000-0005-0000-0000-000095000000}"/>
    <cellStyle name="Normal 4" xfId="150" xr:uid="{00000000-0005-0000-0000-000096000000}"/>
    <cellStyle name="Normal 40" xfId="151" xr:uid="{00000000-0005-0000-0000-000097000000}"/>
    <cellStyle name="Normal 41" xfId="152" xr:uid="{00000000-0005-0000-0000-000098000000}"/>
    <cellStyle name="Normal 42" xfId="153" xr:uid="{00000000-0005-0000-0000-000099000000}"/>
    <cellStyle name="Normal 43" xfId="154" xr:uid="{00000000-0005-0000-0000-00009A000000}"/>
    <cellStyle name="Normal 44" xfId="155" xr:uid="{00000000-0005-0000-0000-00009B000000}"/>
    <cellStyle name="Normal 45" xfId="156" xr:uid="{00000000-0005-0000-0000-00009C000000}"/>
    <cellStyle name="Normal 46" xfId="157" xr:uid="{00000000-0005-0000-0000-00009D000000}"/>
    <cellStyle name="Normal 47" xfId="158" xr:uid="{00000000-0005-0000-0000-00009E000000}"/>
    <cellStyle name="Normal 47 10" xfId="159" xr:uid="{00000000-0005-0000-0000-00009F000000}"/>
    <cellStyle name="Normal 47 11" xfId="160" xr:uid="{00000000-0005-0000-0000-0000A0000000}"/>
    <cellStyle name="Normal 47 12" xfId="161" xr:uid="{00000000-0005-0000-0000-0000A1000000}"/>
    <cellStyle name="Normal 47 13" xfId="162" xr:uid="{00000000-0005-0000-0000-0000A2000000}"/>
    <cellStyle name="Normal 47 14" xfId="163" xr:uid="{00000000-0005-0000-0000-0000A3000000}"/>
    <cellStyle name="Normal 47 15" xfId="164" xr:uid="{00000000-0005-0000-0000-0000A4000000}"/>
    <cellStyle name="Normal 47 16" xfId="165" xr:uid="{00000000-0005-0000-0000-0000A5000000}"/>
    <cellStyle name="Normal 47 17" xfId="166" xr:uid="{00000000-0005-0000-0000-0000A6000000}"/>
    <cellStyle name="Normal 47 18" xfId="167" xr:uid="{00000000-0005-0000-0000-0000A7000000}"/>
    <cellStyle name="Normal 47 19" xfId="168" xr:uid="{00000000-0005-0000-0000-0000A8000000}"/>
    <cellStyle name="Normal 47 2" xfId="169" xr:uid="{00000000-0005-0000-0000-0000A9000000}"/>
    <cellStyle name="Normal 47 2 2" xfId="170" xr:uid="{00000000-0005-0000-0000-0000AA000000}"/>
    <cellStyle name="Normal 47 2_GP_Troškovnik_sanitarna_vodovod_JUG-konačni" xfId="171" xr:uid="{00000000-0005-0000-0000-0000AB000000}"/>
    <cellStyle name="Normal 47 20" xfId="172" xr:uid="{00000000-0005-0000-0000-0000AC000000}"/>
    <cellStyle name="Normal 47 21" xfId="173" xr:uid="{00000000-0005-0000-0000-0000AD000000}"/>
    <cellStyle name="Normal 47 22" xfId="174" xr:uid="{00000000-0005-0000-0000-0000AE000000}"/>
    <cellStyle name="Normal 47 23" xfId="175" xr:uid="{00000000-0005-0000-0000-0000AF000000}"/>
    <cellStyle name="Normal 47 24" xfId="176" xr:uid="{00000000-0005-0000-0000-0000B0000000}"/>
    <cellStyle name="Normal 47 25" xfId="177" xr:uid="{00000000-0005-0000-0000-0000B1000000}"/>
    <cellStyle name="Normal 47 26" xfId="178" xr:uid="{00000000-0005-0000-0000-0000B2000000}"/>
    <cellStyle name="Normal 47 27" xfId="179" xr:uid="{00000000-0005-0000-0000-0000B3000000}"/>
    <cellStyle name="Normal 47 28" xfId="180" xr:uid="{00000000-0005-0000-0000-0000B4000000}"/>
    <cellStyle name="Normal 47 29" xfId="181" xr:uid="{00000000-0005-0000-0000-0000B5000000}"/>
    <cellStyle name="Normal 47 3" xfId="182" xr:uid="{00000000-0005-0000-0000-0000B6000000}"/>
    <cellStyle name="Normal 47 30" xfId="183" xr:uid="{00000000-0005-0000-0000-0000B7000000}"/>
    <cellStyle name="Normal 47 31" xfId="184" xr:uid="{00000000-0005-0000-0000-0000B8000000}"/>
    <cellStyle name="Normal 47 32" xfId="185" xr:uid="{00000000-0005-0000-0000-0000B9000000}"/>
    <cellStyle name="Normal 47 33" xfId="186" xr:uid="{00000000-0005-0000-0000-0000BA000000}"/>
    <cellStyle name="Normal 47 34" xfId="187" xr:uid="{00000000-0005-0000-0000-0000BB000000}"/>
    <cellStyle name="Normal 47 35" xfId="188" xr:uid="{00000000-0005-0000-0000-0000BC000000}"/>
    <cellStyle name="Normal 47 36" xfId="189" xr:uid="{00000000-0005-0000-0000-0000BD000000}"/>
    <cellStyle name="Normal 47 37" xfId="190" xr:uid="{00000000-0005-0000-0000-0000BE000000}"/>
    <cellStyle name="Normal 47 38" xfId="191" xr:uid="{00000000-0005-0000-0000-0000BF000000}"/>
    <cellStyle name="Normal 47 39" xfId="192" xr:uid="{00000000-0005-0000-0000-0000C0000000}"/>
    <cellStyle name="Normal 47 4" xfId="193" xr:uid="{00000000-0005-0000-0000-0000C1000000}"/>
    <cellStyle name="Normal 47 40" xfId="194" xr:uid="{00000000-0005-0000-0000-0000C2000000}"/>
    <cellStyle name="Normal 47 41" xfId="195" xr:uid="{00000000-0005-0000-0000-0000C3000000}"/>
    <cellStyle name="Normal 47 42" xfId="196" xr:uid="{00000000-0005-0000-0000-0000C4000000}"/>
    <cellStyle name="Normal 47 43" xfId="197" xr:uid="{00000000-0005-0000-0000-0000C5000000}"/>
    <cellStyle name="Normal 47 44" xfId="198" xr:uid="{00000000-0005-0000-0000-0000C6000000}"/>
    <cellStyle name="Normal 47 45" xfId="199" xr:uid="{00000000-0005-0000-0000-0000C7000000}"/>
    <cellStyle name="Normal 47 46" xfId="200" xr:uid="{00000000-0005-0000-0000-0000C8000000}"/>
    <cellStyle name="Normal 47 47" xfId="201" xr:uid="{00000000-0005-0000-0000-0000C9000000}"/>
    <cellStyle name="Normal 47 48" xfId="202" xr:uid="{00000000-0005-0000-0000-0000CA000000}"/>
    <cellStyle name="Normal 47 49" xfId="203" xr:uid="{00000000-0005-0000-0000-0000CB000000}"/>
    <cellStyle name="Normal 47 5" xfId="204" xr:uid="{00000000-0005-0000-0000-0000CC000000}"/>
    <cellStyle name="Normal 47 50" xfId="205" xr:uid="{00000000-0005-0000-0000-0000CD000000}"/>
    <cellStyle name="Normal 47 51" xfId="206" xr:uid="{00000000-0005-0000-0000-0000CE000000}"/>
    <cellStyle name="Normal 47 52" xfId="207" xr:uid="{00000000-0005-0000-0000-0000CF000000}"/>
    <cellStyle name="Normal 47 53" xfId="208" xr:uid="{00000000-0005-0000-0000-0000D0000000}"/>
    <cellStyle name="Normal 47 54" xfId="209" xr:uid="{00000000-0005-0000-0000-0000D1000000}"/>
    <cellStyle name="Normal 47 55" xfId="210" xr:uid="{00000000-0005-0000-0000-0000D2000000}"/>
    <cellStyle name="Normal 47 56" xfId="211" xr:uid="{00000000-0005-0000-0000-0000D3000000}"/>
    <cellStyle name="Normal 47 57" xfId="212" xr:uid="{00000000-0005-0000-0000-0000D4000000}"/>
    <cellStyle name="Normal 47 58" xfId="213" xr:uid="{00000000-0005-0000-0000-0000D5000000}"/>
    <cellStyle name="Normal 47 59" xfId="214" xr:uid="{00000000-0005-0000-0000-0000D6000000}"/>
    <cellStyle name="Normal 47 6" xfId="215" xr:uid="{00000000-0005-0000-0000-0000D7000000}"/>
    <cellStyle name="Normal 47 60" xfId="216" xr:uid="{00000000-0005-0000-0000-0000D8000000}"/>
    <cellStyle name="Normal 47 61" xfId="217" xr:uid="{00000000-0005-0000-0000-0000D9000000}"/>
    <cellStyle name="Normal 47 62" xfId="218" xr:uid="{00000000-0005-0000-0000-0000DA000000}"/>
    <cellStyle name="Normal 47 63" xfId="219" xr:uid="{00000000-0005-0000-0000-0000DB000000}"/>
    <cellStyle name="Normal 47 64" xfId="220" xr:uid="{00000000-0005-0000-0000-0000DC000000}"/>
    <cellStyle name="Normal 47 65" xfId="221" xr:uid="{00000000-0005-0000-0000-0000DD000000}"/>
    <cellStyle name="Normal 47 66" xfId="222" xr:uid="{00000000-0005-0000-0000-0000DE000000}"/>
    <cellStyle name="Normal 47 7" xfId="223" xr:uid="{00000000-0005-0000-0000-0000DF000000}"/>
    <cellStyle name="Normal 47 8" xfId="224" xr:uid="{00000000-0005-0000-0000-0000E0000000}"/>
    <cellStyle name="Normal 47 9" xfId="225" xr:uid="{00000000-0005-0000-0000-0000E1000000}"/>
    <cellStyle name="Normal 47_GP_Troškovnik_sanitarna_vodovod_JUG-konačni" xfId="226" xr:uid="{00000000-0005-0000-0000-0000E2000000}"/>
    <cellStyle name="Normal 48" xfId="227" xr:uid="{00000000-0005-0000-0000-0000E3000000}"/>
    <cellStyle name="Normal 48 10" xfId="228" xr:uid="{00000000-0005-0000-0000-0000E4000000}"/>
    <cellStyle name="Normal 48 11" xfId="229" xr:uid="{00000000-0005-0000-0000-0000E5000000}"/>
    <cellStyle name="Normal 48 2" xfId="230" xr:uid="{00000000-0005-0000-0000-0000E6000000}"/>
    <cellStyle name="Normal 48 3" xfId="231" xr:uid="{00000000-0005-0000-0000-0000E7000000}"/>
    <cellStyle name="Normal 48 4" xfId="232" xr:uid="{00000000-0005-0000-0000-0000E8000000}"/>
    <cellStyle name="Normal 48 5" xfId="233" xr:uid="{00000000-0005-0000-0000-0000E9000000}"/>
    <cellStyle name="Normal 48 6" xfId="234" xr:uid="{00000000-0005-0000-0000-0000EA000000}"/>
    <cellStyle name="Normal 48 7" xfId="235" xr:uid="{00000000-0005-0000-0000-0000EB000000}"/>
    <cellStyle name="Normal 48 8" xfId="236" xr:uid="{00000000-0005-0000-0000-0000EC000000}"/>
    <cellStyle name="Normal 48 9" xfId="237" xr:uid="{00000000-0005-0000-0000-0000ED000000}"/>
    <cellStyle name="Normal 49" xfId="238" xr:uid="{00000000-0005-0000-0000-0000EE000000}"/>
    <cellStyle name="Normal 5" xfId="239" xr:uid="{00000000-0005-0000-0000-0000EF000000}"/>
    <cellStyle name="Normal 50" xfId="240" xr:uid="{00000000-0005-0000-0000-0000F0000000}"/>
    <cellStyle name="Normal 51" xfId="241" xr:uid="{00000000-0005-0000-0000-0000F1000000}"/>
    <cellStyle name="Normal 52" xfId="242" xr:uid="{00000000-0005-0000-0000-0000F2000000}"/>
    <cellStyle name="Normal 53" xfId="243" xr:uid="{00000000-0005-0000-0000-0000F3000000}"/>
    <cellStyle name="Normal 54" xfId="244" xr:uid="{00000000-0005-0000-0000-0000F4000000}"/>
    <cellStyle name="Normal 55" xfId="245" xr:uid="{00000000-0005-0000-0000-0000F5000000}"/>
    <cellStyle name="Normal 56" xfId="246" xr:uid="{00000000-0005-0000-0000-0000F6000000}"/>
    <cellStyle name="Normal 57" xfId="247" xr:uid="{00000000-0005-0000-0000-0000F7000000}"/>
    <cellStyle name="Normal 58" xfId="248" xr:uid="{00000000-0005-0000-0000-0000F8000000}"/>
    <cellStyle name="Normal 59" xfId="249" xr:uid="{00000000-0005-0000-0000-0000F9000000}"/>
    <cellStyle name="Normal 6" xfId="250" xr:uid="{00000000-0005-0000-0000-0000FA000000}"/>
    <cellStyle name="Normal 6 2" xfId="251" xr:uid="{00000000-0005-0000-0000-0000FB000000}"/>
    <cellStyle name="Normal 60" xfId="252" xr:uid="{00000000-0005-0000-0000-0000FC000000}"/>
    <cellStyle name="Normal 61" xfId="253" xr:uid="{00000000-0005-0000-0000-0000FD000000}"/>
    <cellStyle name="Normal 62" xfId="254" xr:uid="{00000000-0005-0000-0000-0000FE000000}"/>
    <cellStyle name="Normal 63" xfId="255" xr:uid="{00000000-0005-0000-0000-0000FF000000}"/>
    <cellStyle name="Normal 64" xfId="256" xr:uid="{00000000-0005-0000-0000-000000010000}"/>
    <cellStyle name="Normal 65" xfId="257" xr:uid="{00000000-0005-0000-0000-000001010000}"/>
    <cellStyle name="Normal 66" xfId="258" xr:uid="{00000000-0005-0000-0000-000002010000}"/>
    <cellStyle name="Normal 67" xfId="259" xr:uid="{00000000-0005-0000-0000-000003010000}"/>
    <cellStyle name="Normal 68" xfId="260" xr:uid="{00000000-0005-0000-0000-000004010000}"/>
    <cellStyle name="Normal 69" xfId="261" xr:uid="{00000000-0005-0000-0000-000005010000}"/>
    <cellStyle name="Normal 7" xfId="262" xr:uid="{00000000-0005-0000-0000-000006010000}"/>
    <cellStyle name="Normal 70" xfId="263" xr:uid="{00000000-0005-0000-0000-000007010000}"/>
    <cellStyle name="Normal 71" xfId="264" xr:uid="{00000000-0005-0000-0000-000008010000}"/>
    <cellStyle name="Normal 72" xfId="265" xr:uid="{00000000-0005-0000-0000-000009010000}"/>
    <cellStyle name="Normal 73" xfId="266" xr:uid="{00000000-0005-0000-0000-00000A010000}"/>
    <cellStyle name="Normal 74" xfId="267" xr:uid="{00000000-0005-0000-0000-00000B010000}"/>
    <cellStyle name="Normal 75" xfId="268" xr:uid="{00000000-0005-0000-0000-00000C010000}"/>
    <cellStyle name="Normal 76" xfId="269" xr:uid="{00000000-0005-0000-0000-00000D010000}"/>
    <cellStyle name="Normal 77" xfId="270" xr:uid="{00000000-0005-0000-0000-00000E010000}"/>
    <cellStyle name="Normal 78" xfId="271" xr:uid="{00000000-0005-0000-0000-00000F010000}"/>
    <cellStyle name="Normal 79" xfId="272" xr:uid="{00000000-0005-0000-0000-000010010000}"/>
    <cellStyle name="Normal 8" xfId="273" xr:uid="{00000000-0005-0000-0000-000011010000}"/>
    <cellStyle name="Normal 80" xfId="274" xr:uid="{00000000-0005-0000-0000-000012010000}"/>
    <cellStyle name="Normal 81" xfId="275" xr:uid="{00000000-0005-0000-0000-000013010000}"/>
    <cellStyle name="Normal 82" xfId="276" xr:uid="{00000000-0005-0000-0000-000014010000}"/>
    <cellStyle name="Normal 83" xfId="277" xr:uid="{00000000-0005-0000-0000-000015010000}"/>
    <cellStyle name="Normal 84" xfId="278" xr:uid="{00000000-0005-0000-0000-000016010000}"/>
    <cellStyle name="Normal 85" xfId="279" xr:uid="{00000000-0005-0000-0000-000017010000}"/>
    <cellStyle name="Normal 86" xfId="280" xr:uid="{00000000-0005-0000-0000-000018010000}"/>
    <cellStyle name="Normal 87" xfId="281" xr:uid="{00000000-0005-0000-0000-000019010000}"/>
    <cellStyle name="Normal 88" xfId="282" xr:uid="{00000000-0005-0000-0000-00001A010000}"/>
    <cellStyle name="Normal 89" xfId="283" xr:uid="{00000000-0005-0000-0000-00001B010000}"/>
    <cellStyle name="Normal 9" xfId="284" xr:uid="{00000000-0005-0000-0000-00001C010000}"/>
    <cellStyle name="Normal 90" xfId="285" xr:uid="{00000000-0005-0000-0000-00001D010000}"/>
    <cellStyle name="Normal 91" xfId="286" xr:uid="{00000000-0005-0000-0000-00001E010000}"/>
    <cellStyle name="Normal 92" xfId="287" xr:uid="{00000000-0005-0000-0000-00001F010000}"/>
    <cellStyle name="Normal 93" xfId="288" xr:uid="{00000000-0005-0000-0000-000020010000}"/>
    <cellStyle name="Normal 94" xfId="289" xr:uid="{00000000-0005-0000-0000-000021010000}"/>
    <cellStyle name="Normal 95" xfId="290" xr:uid="{00000000-0005-0000-0000-000022010000}"/>
    <cellStyle name="Normal 96" xfId="291" xr:uid="{00000000-0005-0000-0000-000023010000}"/>
    <cellStyle name="Normal 97" xfId="292" xr:uid="{00000000-0005-0000-0000-000024010000}"/>
    <cellStyle name="Normal 98" xfId="293" xr:uid="{00000000-0005-0000-0000-000025010000}"/>
    <cellStyle name="Normal 99" xfId="294" xr:uid="{00000000-0005-0000-0000-000026010000}"/>
    <cellStyle name="Normal_Troskovnik_Kanalizacija" xfId="2" xr:uid="{00000000-0005-0000-0000-000027010000}"/>
    <cellStyle name="Normal_Troskovnik_Kanalizacija 2" xfId="3" xr:uid="{00000000-0005-0000-0000-000028010000}"/>
    <cellStyle name="Normal_Troskovnik_Kanalizacija 2 2" xfId="306" xr:uid="{00000000-0005-0000-0000-000029010000}"/>
    <cellStyle name="Normale_DVS_TROSKOVNI_BETONI" xfId="295" xr:uid="{00000000-0005-0000-0000-00002A010000}"/>
    <cellStyle name="Normalno" xfId="0" builtinId="0"/>
    <cellStyle name="Normalno 2" xfId="296" xr:uid="{00000000-0005-0000-0000-00002B010000}"/>
    <cellStyle name="Obično 2" xfId="297" xr:uid="{00000000-0005-0000-0000-00002C010000}"/>
    <cellStyle name="Obično 4" xfId="298" xr:uid="{00000000-0005-0000-0000-00002D010000}"/>
    <cellStyle name="Percent 2" xfId="299" xr:uid="{00000000-0005-0000-0000-00002E010000}"/>
    <cellStyle name="saki" xfId="300" xr:uid="{00000000-0005-0000-0000-00002F010000}"/>
    <cellStyle name="Style 1" xfId="301" xr:uid="{00000000-0005-0000-0000-000030010000}"/>
    <cellStyle name="Ukupno" xfId="302" xr:uid="{00000000-0005-0000-0000-000031010000}"/>
    <cellStyle name="Ukupno 2" xfId="303" xr:uid="{00000000-0005-0000-0000-000032010000}"/>
    <cellStyle name="Zarez" xfId="1" builtinId="3"/>
    <cellStyle name="Zarez 2" xfId="304" xr:uid="{00000000-0005-0000-0000-000033010000}"/>
    <cellStyle name="Zarez 2 2" xfId="305" xr:uid="{00000000-0005-0000-0000-00003401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VEN-W10\Posao\Posao\Sven\KD%20ViK%20Rijeka\Radna%20Zona%20Bodulovo\Troskovnik\Ugovrni%20tro&#353;kovnik%20%20IZGRADNJA%20J%20-%20VG%20od%200+000%20DO%206+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EN-W10\Posao\Posao\ogulin\PZ-UPOV\tro&#353;kovnik\Ugovrni%20tro&#353;kovnik%20%20IZGRADNJA%20J%20-%20VG%20od%200+000%20DO%206+3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iapreka07\DONJA%20DRENOVA\posao\Plinacro\primavera%20d\2.%20UT%20KNJIGA%204A%20Telekomunikacij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1-GL.TRASA I OBJEKTI"/>
      <sheetName val="VODOVOD,KANALIZACIJA,.... "/>
      <sheetName val="REKAPITULACIJA"/>
    </sheetNames>
    <sheetDataSet>
      <sheetData sheetId="0" refreshError="1">
        <row r="4">
          <cell r="B4">
            <v>0.95299999999999996</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1-GL.TRASA I OBJEKTI"/>
      <sheetName val="VODOVOD,KANALIZACIJA,.... "/>
      <sheetName val="REKAPITULACIJA"/>
    </sheetNames>
    <sheetDataSet>
      <sheetData sheetId="0" refreshError="1">
        <row r="4">
          <cell r="B4">
            <v>0.95299999999999996</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7:C30"/>
  <sheetViews>
    <sheetView view="pageBreakPreview" zoomScale="115" zoomScaleNormal="100" zoomScaleSheetLayoutView="115" workbookViewId="0">
      <selection activeCell="B37" sqref="B37"/>
    </sheetView>
  </sheetViews>
  <sheetFormatPr defaultColWidth="9" defaultRowHeight="12.5"/>
  <cols>
    <col min="1" max="1" width="4.5" style="101" customWidth="1"/>
    <col min="2" max="2" width="52.83203125" style="101" customWidth="1"/>
    <col min="3" max="3" width="39.08203125" style="101" customWidth="1"/>
    <col min="4" max="16384" width="9" style="101"/>
  </cols>
  <sheetData>
    <row r="27" spans="1:3" ht="20">
      <c r="A27" s="265" t="s">
        <v>177</v>
      </c>
      <c r="B27" s="265"/>
      <c r="C27" s="265"/>
    </row>
    <row r="30" spans="1:3" ht="44.25" customHeight="1">
      <c r="A30" s="266" t="s">
        <v>77</v>
      </c>
      <c r="B30" s="266"/>
      <c r="C30" s="266"/>
    </row>
  </sheetData>
  <mergeCells count="2">
    <mergeCell ref="A27:C27"/>
    <mergeCell ref="A30:C30"/>
  </mergeCells>
  <pageMargins left="0.70866141732283472" right="0.70866141732283472" top="0.74803149606299213" bottom="0.74803149606299213" header="0.31496062992125984" footer="0.31496062992125984"/>
  <pageSetup paperSize="9" scale="8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37107-5ADF-4EE6-9298-4F04BAA38E54}">
  <dimension ref="A1:G515"/>
  <sheetViews>
    <sheetView tabSelected="1" view="pageBreakPreview" zoomScaleNormal="100" zoomScaleSheetLayoutView="100" workbookViewId="0">
      <selection activeCell="E15" sqref="E12:E15"/>
    </sheetView>
  </sheetViews>
  <sheetFormatPr defaultColWidth="9" defaultRowHeight="14"/>
  <cols>
    <col min="1" max="1" width="5.1640625" style="139" bestFit="1" customWidth="1"/>
    <col min="2" max="2" width="5.5" style="8" bestFit="1" customWidth="1"/>
    <col min="3" max="3" width="63.83203125" style="38" customWidth="1"/>
    <col min="4" max="4" width="2" style="10" customWidth="1"/>
    <col min="5" max="5" width="8.6640625" style="10" customWidth="1"/>
    <col min="6" max="6" width="2" style="10" customWidth="1"/>
    <col min="7" max="7" width="10.6640625" style="8" customWidth="1"/>
    <col min="8" max="16384" width="9" style="38"/>
  </cols>
  <sheetData>
    <row r="1" spans="1:7">
      <c r="C1" s="110"/>
    </row>
    <row r="2" spans="1:7">
      <c r="C2" s="1" t="s">
        <v>32</v>
      </c>
    </row>
    <row r="3" spans="1:7" s="11" customFormat="1" ht="13">
      <c r="A3" s="140"/>
      <c r="B3" s="111"/>
      <c r="C3" s="123"/>
      <c r="D3" s="113"/>
      <c r="E3" s="114"/>
      <c r="F3" s="113"/>
      <c r="G3" s="115"/>
    </row>
    <row r="4" spans="1:7" s="11" customFormat="1" ht="13">
      <c r="A4" s="140"/>
      <c r="B4" s="111"/>
      <c r="C4" s="112" t="s">
        <v>78</v>
      </c>
      <c r="D4" s="113"/>
      <c r="E4" s="114"/>
      <c r="F4" s="113"/>
      <c r="G4" s="115"/>
    </row>
    <row r="5" spans="1:7" s="11" customFormat="1" ht="13">
      <c r="A5" s="140"/>
      <c r="B5" s="118" t="s">
        <v>79</v>
      </c>
      <c r="C5" s="116" t="s">
        <v>76</v>
      </c>
      <c r="D5" s="113"/>
      <c r="E5" s="117">
        <v>99</v>
      </c>
      <c r="F5" s="113"/>
      <c r="G5" s="115"/>
    </row>
    <row r="6" spans="1:7" s="11" customFormat="1" ht="13">
      <c r="A6" s="140"/>
      <c r="B6" s="118" t="s">
        <v>142</v>
      </c>
      <c r="C6" s="116" t="s">
        <v>76</v>
      </c>
      <c r="D6" s="113"/>
      <c r="E6" s="117">
        <v>49</v>
      </c>
      <c r="F6" s="113"/>
      <c r="G6" s="115"/>
    </row>
    <row r="7" spans="1:7" s="11" customFormat="1" ht="13">
      <c r="A7" s="140"/>
      <c r="B7" s="118" t="s">
        <v>143</v>
      </c>
      <c r="C7" s="116" t="s">
        <v>83</v>
      </c>
      <c r="D7" s="113"/>
      <c r="E7" s="117">
        <v>38</v>
      </c>
      <c r="F7" s="113"/>
      <c r="G7" s="115"/>
    </row>
    <row r="8" spans="1:7" s="11" customFormat="1" ht="13">
      <c r="A8" s="140"/>
      <c r="B8" s="111"/>
      <c r="C8" s="119" t="s">
        <v>88</v>
      </c>
      <c r="D8" s="121"/>
      <c r="E8" s="122">
        <f>SUM(E5:E7)</f>
        <v>186</v>
      </c>
      <c r="F8" s="113"/>
      <c r="G8" s="115"/>
    </row>
    <row r="9" spans="1:7" s="11" customFormat="1" ht="13">
      <c r="A9" s="140"/>
      <c r="B9" s="111"/>
      <c r="C9" s="123"/>
      <c r="D9" s="113"/>
      <c r="E9" s="120"/>
      <c r="F9" s="113"/>
      <c r="G9" s="115"/>
    </row>
    <row r="10" spans="1:7" ht="15.5">
      <c r="A10" s="99" t="s">
        <v>0</v>
      </c>
      <c r="B10" s="58"/>
      <c r="C10" s="3" t="s">
        <v>1</v>
      </c>
      <c r="D10" s="2"/>
      <c r="E10" s="103"/>
      <c r="F10" s="2"/>
      <c r="G10" s="61"/>
    </row>
    <row r="11" spans="1:7" s="11" customFormat="1">
      <c r="A11" s="141"/>
      <c r="B11" s="15"/>
      <c r="C11" s="16"/>
      <c r="D11" s="10"/>
      <c r="E11" s="138"/>
      <c r="F11" s="10"/>
      <c r="G11" s="19"/>
    </row>
    <row r="12" spans="1:7" s="11" customFormat="1" ht="113">
      <c r="A12" s="141" t="s">
        <v>2</v>
      </c>
      <c r="B12" s="8"/>
      <c r="C12" s="9" t="s">
        <v>173</v>
      </c>
      <c r="D12" s="10"/>
      <c r="E12" s="199"/>
      <c r="F12" s="10"/>
      <c r="G12" s="200"/>
    </row>
    <row r="13" spans="1:7" s="11" customFormat="1">
      <c r="A13" s="141"/>
      <c r="B13" s="12" t="s">
        <v>3</v>
      </c>
      <c r="C13" s="81">
        <v>1</v>
      </c>
      <c r="D13" s="7" t="s">
        <v>63</v>
      </c>
      <c r="E13" s="125"/>
      <c r="F13" s="13" t="s">
        <v>4</v>
      </c>
      <c r="G13" s="62">
        <f>C13*E13</f>
        <v>0</v>
      </c>
    </row>
    <row r="14" spans="1:7">
      <c r="A14" s="141"/>
      <c r="B14" s="15"/>
      <c r="C14" s="5"/>
      <c r="D14" s="4"/>
      <c r="E14" s="138"/>
      <c r="F14" s="4"/>
      <c r="G14" s="37"/>
    </row>
    <row r="15" spans="1:7" s="11" customFormat="1" ht="196">
      <c r="A15" s="141" t="s">
        <v>5</v>
      </c>
      <c r="B15" s="15"/>
      <c r="C15" s="27" t="s">
        <v>144</v>
      </c>
      <c r="D15" s="4"/>
      <c r="E15" s="126"/>
      <c r="F15" s="4"/>
      <c r="G15" s="62"/>
    </row>
    <row r="16" spans="1:7">
      <c r="A16" s="141"/>
      <c r="B16" s="12" t="s">
        <v>6</v>
      </c>
      <c r="C16" s="25">
        <v>186</v>
      </c>
      <c r="D16" s="7" t="s">
        <v>63</v>
      </c>
      <c r="E16" s="125"/>
      <c r="F16" s="13" t="s">
        <v>4</v>
      </c>
      <c r="G16" s="62">
        <f>C16*E16</f>
        <v>0</v>
      </c>
    </row>
    <row r="17" spans="1:7">
      <c r="A17" s="141"/>
      <c r="B17" s="15"/>
      <c r="C17" s="5"/>
      <c r="D17" s="4"/>
      <c r="E17" s="138"/>
      <c r="F17" s="4"/>
      <c r="G17" s="37"/>
    </row>
    <row r="18" spans="1:7" s="11" customFormat="1" ht="140">
      <c r="A18" s="141" t="s">
        <v>33</v>
      </c>
      <c r="B18" s="8"/>
      <c r="C18" s="27" t="s">
        <v>84</v>
      </c>
      <c r="D18" s="10"/>
      <c r="E18" s="138"/>
      <c r="F18" s="10"/>
      <c r="G18" s="37"/>
    </row>
    <row r="19" spans="1:7" s="11" customFormat="1">
      <c r="A19" s="141"/>
      <c r="B19" s="12" t="s">
        <v>3</v>
      </c>
      <c r="C19" s="81">
        <v>1</v>
      </c>
      <c r="D19" s="7" t="s">
        <v>63</v>
      </c>
      <c r="E19" s="125"/>
      <c r="F19" s="13" t="s">
        <v>4</v>
      </c>
      <c r="G19" s="62">
        <f>C19*E19</f>
        <v>0</v>
      </c>
    </row>
    <row r="20" spans="1:7">
      <c r="A20" s="141"/>
      <c r="B20" s="15"/>
      <c r="C20" s="5"/>
      <c r="D20" s="4"/>
      <c r="E20" s="138"/>
      <c r="F20" s="4"/>
      <c r="G20" s="37"/>
    </row>
    <row r="21" spans="1:7" s="11" customFormat="1" ht="84">
      <c r="A21" s="141" t="s">
        <v>34</v>
      </c>
      <c r="B21" s="8"/>
      <c r="C21" s="233" t="s">
        <v>145</v>
      </c>
      <c r="D21" s="10"/>
      <c r="E21" s="138"/>
      <c r="F21" s="10"/>
      <c r="G21" s="37"/>
    </row>
    <row r="22" spans="1:7" s="11" customFormat="1" ht="28">
      <c r="A22" s="141" t="s">
        <v>46</v>
      </c>
      <c r="B22" s="8"/>
      <c r="C22" s="233" t="s">
        <v>174</v>
      </c>
      <c r="D22" s="10"/>
      <c r="E22" s="138"/>
      <c r="F22" s="10"/>
      <c r="G22" s="37"/>
    </row>
    <row r="23" spans="1:7" s="11" customFormat="1">
      <c r="A23" s="141"/>
      <c r="B23" s="12" t="s">
        <v>3</v>
      </c>
      <c r="C23" s="81">
        <v>2</v>
      </c>
      <c r="D23" s="7" t="s">
        <v>63</v>
      </c>
      <c r="E23" s="125"/>
      <c r="F23" s="13" t="s">
        <v>4</v>
      </c>
      <c r="G23" s="62">
        <f>C23*E23</f>
        <v>0</v>
      </c>
    </row>
    <row r="24" spans="1:7" s="229" customFormat="1">
      <c r="A24" s="28"/>
      <c r="B24" s="8"/>
      <c r="C24" s="226"/>
      <c r="D24" s="68"/>
      <c r="E24" s="227"/>
      <c r="F24" s="69"/>
      <c r="G24" s="228"/>
    </row>
    <row r="25" spans="1:7" s="11" customFormat="1" ht="70">
      <c r="A25" s="141" t="s">
        <v>35</v>
      </c>
      <c r="B25" s="8"/>
      <c r="C25" s="9" t="s">
        <v>130</v>
      </c>
      <c r="D25" s="10"/>
      <c r="E25" s="199"/>
      <c r="F25" s="10"/>
      <c r="G25" s="200"/>
    </row>
    <row r="26" spans="1:7" s="11" customFormat="1">
      <c r="A26" s="141"/>
      <c r="B26" s="12" t="s">
        <v>3</v>
      </c>
      <c r="C26" s="81">
        <v>1</v>
      </c>
      <c r="D26" s="7" t="s">
        <v>63</v>
      </c>
      <c r="E26" s="125"/>
      <c r="F26" s="13" t="s">
        <v>4</v>
      </c>
      <c r="G26" s="62">
        <f>C26*E26</f>
        <v>0</v>
      </c>
    </row>
    <row r="27" spans="1:7">
      <c r="A27" s="201"/>
      <c r="B27" s="202"/>
      <c r="C27" s="203"/>
      <c r="E27" s="138"/>
      <c r="G27" s="37"/>
    </row>
    <row r="28" spans="1:7" s="11" customFormat="1" ht="98">
      <c r="A28" s="141" t="s">
        <v>36</v>
      </c>
      <c r="B28" s="8"/>
      <c r="C28" s="18" t="s">
        <v>104</v>
      </c>
      <c r="D28" s="10"/>
      <c r="E28" s="199"/>
      <c r="F28" s="10"/>
      <c r="G28" s="200"/>
    </row>
    <row r="29" spans="1:7" s="11" customFormat="1">
      <c r="A29" s="141"/>
      <c r="B29" s="12" t="s">
        <v>3</v>
      </c>
      <c r="C29" s="81">
        <v>1</v>
      </c>
      <c r="D29" s="7" t="s">
        <v>63</v>
      </c>
      <c r="E29" s="125"/>
      <c r="F29" s="13" t="s">
        <v>4</v>
      </c>
      <c r="G29" s="62">
        <f>C29*E29</f>
        <v>0</v>
      </c>
    </row>
    <row r="30" spans="1:7" s="11" customFormat="1">
      <c r="A30" s="141"/>
      <c r="B30" s="15"/>
      <c r="C30" s="16"/>
      <c r="D30" s="4"/>
      <c r="E30" s="126"/>
      <c r="F30" s="4"/>
      <c r="G30" s="63"/>
    </row>
    <row r="31" spans="1:7" s="11" customFormat="1" ht="70">
      <c r="A31" s="141" t="s">
        <v>37</v>
      </c>
      <c r="B31" s="8"/>
      <c r="C31" s="18" t="s">
        <v>140</v>
      </c>
      <c r="D31" s="10"/>
      <c r="E31" s="199"/>
      <c r="F31" s="10"/>
      <c r="G31" s="200"/>
    </row>
    <row r="32" spans="1:7" s="11" customFormat="1">
      <c r="A32" s="141"/>
      <c r="B32" s="12" t="s">
        <v>3</v>
      </c>
      <c r="C32" s="81">
        <v>1</v>
      </c>
      <c r="D32" s="7" t="s">
        <v>63</v>
      </c>
      <c r="E32" s="125"/>
      <c r="F32" s="13" t="s">
        <v>4</v>
      </c>
      <c r="G32" s="62">
        <f>C32*E32</f>
        <v>0</v>
      </c>
    </row>
    <row r="33" spans="1:7" s="190" customFormat="1">
      <c r="A33" s="186"/>
      <c r="B33" s="178"/>
      <c r="C33" s="187"/>
      <c r="D33" s="179"/>
      <c r="E33" s="188"/>
      <c r="F33" s="179"/>
      <c r="G33" s="189"/>
    </row>
    <row r="34" spans="1:7" s="11" customFormat="1" ht="126">
      <c r="A34" s="141" t="s">
        <v>38</v>
      </c>
      <c r="B34" s="15"/>
      <c r="C34" s="204" t="s">
        <v>86</v>
      </c>
      <c r="D34" s="4"/>
      <c r="E34" s="138"/>
      <c r="F34" s="4"/>
      <c r="G34" s="37"/>
    </row>
    <row r="35" spans="1:7" s="11" customFormat="1">
      <c r="A35" s="141"/>
      <c r="B35" s="12" t="s">
        <v>6</v>
      </c>
      <c r="C35" s="25">
        <v>186</v>
      </c>
      <c r="D35" s="7" t="s">
        <v>63</v>
      </c>
      <c r="E35" s="125"/>
      <c r="F35" s="13" t="s">
        <v>4</v>
      </c>
      <c r="G35" s="62">
        <f>C35*E35</f>
        <v>0</v>
      </c>
    </row>
    <row r="36" spans="1:7">
      <c r="A36" s="141"/>
      <c r="B36" s="15"/>
      <c r="C36" s="26"/>
      <c r="D36" s="4"/>
      <c r="E36" s="138"/>
      <c r="F36" s="4"/>
      <c r="G36" s="37"/>
    </row>
    <row r="37" spans="1:7" ht="112">
      <c r="A37" s="141" t="s">
        <v>39</v>
      </c>
      <c r="B37" s="15"/>
      <c r="C37" s="20" t="s">
        <v>85</v>
      </c>
      <c r="D37" s="4"/>
      <c r="E37" s="126"/>
      <c r="F37" s="4"/>
      <c r="G37" s="63"/>
    </row>
    <row r="38" spans="1:7" s="11" customFormat="1">
      <c r="A38" s="141"/>
      <c r="B38" s="12" t="s">
        <v>6</v>
      </c>
      <c r="C38" s="25">
        <v>186</v>
      </c>
      <c r="D38" s="7" t="s">
        <v>63</v>
      </c>
      <c r="E38" s="125"/>
      <c r="F38" s="13" t="s">
        <v>4</v>
      </c>
      <c r="G38" s="62">
        <f>C38*E38</f>
        <v>0</v>
      </c>
    </row>
    <row r="39" spans="1:7" s="11" customFormat="1">
      <c r="A39" s="135"/>
      <c r="B39" s="8"/>
      <c r="C39" s="29"/>
      <c r="D39" s="10"/>
      <c r="E39" s="147"/>
      <c r="F39" s="10"/>
      <c r="G39" s="64"/>
    </row>
    <row r="40" spans="1:7" s="11" customFormat="1" ht="182">
      <c r="A40" s="1" t="s">
        <v>92</v>
      </c>
      <c r="B40" s="8"/>
      <c r="C40" s="205" t="s">
        <v>87</v>
      </c>
      <c r="D40" s="10"/>
      <c r="E40" s="206"/>
      <c r="F40" s="10"/>
      <c r="G40" s="207"/>
    </row>
    <row r="41" spans="1:7" s="11" customFormat="1">
      <c r="A41" s="1" t="s">
        <v>124</v>
      </c>
      <c r="B41" s="31"/>
      <c r="C41" s="32" t="s">
        <v>7</v>
      </c>
      <c r="D41" s="23"/>
      <c r="E41" s="124"/>
      <c r="F41" s="23"/>
      <c r="G41" s="37" t="s">
        <v>8</v>
      </c>
    </row>
    <row r="42" spans="1:7" s="11" customFormat="1">
      <c r="A42" s="1"/>
      <c r="B42" s="33" t="s">
        <v>3</v>
      </c>
      <c r="C42" s="81">
        <v>1</v>
      </c>
      <c r="D42" s="28" t="s">
        <v>63</v>
      </c>
      <c r="E42" s="125"/>
      <c r="F42" s="13" t="s">
        <v>4</v>
      </c>
      <c r="G42" s="62">
        <f>C42*E42</f>
        <v>0</v>
      </c>
    </row>
    <row r="43" spans="1:7" s="11" customFormat="1">
      <c r="A43" s="234"/>
      <c r="B43" s="33"/>
      <c r="C43" s="34"/>
      <c r="D43" s="28"/>
      <c r="E43" s="125"/>
      <c r="F43" s="13"/>
      <c r="G43" s="62"/>
    </row>
    <row r="44" spans="1:7" s="11" customFormat="1">
      <c r="A44" s="1" t="s">
        <v>138</v>
      </c>
      <c r="B44" s="31"/>
      <c r="C44" s="32" t="s">
        <v>9</v>
      </c>
      <c r="D44" s="23"/>
      <c r="E44" s="124"/>
      <c r="F44" s="23"/>
      <c r="G44" s="37" t="s">
        <v>8</v>
      </c>
    </row>
    <row r="45" spans="1:7">
      <c r="A45" s="234"/>
      <c r="B45" s="33" t="s">
        <v>3</v>
      </c>
      <c r="C45" s="34">
        <v>2</v>
      </c>
      <c r="D45" s="28" t="s">
        <v>63</v>
      </c>
      <c r="E45" s="125"/>
      <c r="F45" s="13" t="s">
        <v>4</v>
      </c>
      <c r="G45" s="14">
        <f>C45*E45</f>
        <v>0</v>
      </c>
    </row>
    <row r="46" spans="1:7" s="11" customFormat="1">
      <c r="A46" s="234"/>
      <c r="B46" s="33"/>
      <c r="C46" s="34"/>
      <c r="D46" s="28"/>
      <c r="E46" s="125"/>
      <c r="F46" s="13"/>
      <c r="G46" s="62"/>
    </row>
    <row r="47" spans="1:7" s="194" customFormat="1" ht="154">
      <c r="A47" s="1" t="s">
        <v>40</v>
      </c>
      <c r="B47" s="8"/>
      <c r="C47" s="9" t="s">
        <v>146</v>
      </c>
      <c r="D47" s="10"/>
      <c r="E47" s="147"/>
      <c r="F47" s="10"/>
      <c r="G47" s="208"/>
    </row>
    <row r="48" spans="1:7" s="215" customFormat="1">
      <c r="A48" s="234" t="s">
        <v>59</v>
      </c>
      <c r="B48" s="209"/>
      <c r="C48" s="210" t="s">
        <v>61</v>
      </c>
      <c r="D48" s="211"/>
      <c r="E48" s="212"/>
      <c r="F48" s="213"/>
      <c r="G48" s="214"/>
    </row>
    <row r="49" spans="1:7" s="36" customFormat="1">
      <c r="A49" s="234"/>
      <c r="B49" s="209" t="s">
        <v>62</v>
      </c>
      <c r="C49" s="94">
        <v>1</v>
      </c>
      <c r="D49" s="94" t="s">
        <v>63</v>
      </c>
      <c r="E49" s="197"/>
      <c r="F49" s="216" t="s">
        <v>4</v>
      </c>
      <c r="G49" s="87">
        <f>C49*E49</f>
        <v>0</v>
      </c>
    </row>
    <row r="50" spans="1:7" s="215" customFormat="1">
      <c r="A50" s="234" t="s">
        <v>60</v>
      </c>
      <c r="B50" s="209"/>
      <c r="C50" s="210" t="s">
        <v>147</v>
      </c>
      <c r="D50" s="211"/>
      <c r="E50" s="212"/>
      <c r="F50" s="213"/>
      <c r="G50" s="214"/>
    </row>
    <row r="51" spans="1:7" s="36" customFormat="1">
      <c r="A51" s="234"/>
      <c r="B51" s="209" t="s">
        <v>62</v>
      </c>
      <c r="C51" s="94">
        <v>2</v>
      </c>
      <c r="D51" s="94" t="s">
        <v>63</v>
      </c>
      <c r="E51" s="197"/>
      <c r="F51" s="216" t="s">
        <v>4</v>
      </c>
      <c r="G51" s="87">
        <f>C51*E51</f>
        <v>0</v>
      </c>
    </row>
    <row r="52" spans="1:7" s="11" customFormat="1">
      <c r="A52" s="1"/>
      <c r="B52" s="12"/>
      <c r="C52" s="25"/>
      <c r="D52" s="7"/>
      <c r="E52" s="125"/>
      <c r="F52" s="13"/>
      <c r="G52" s="62"/>
    </row>
    <row r="53" spans="1:7" s="11" customFormat="1" ht="112">
      <c r="A53" s="1" t="s">
        <v>41</v>
      </c>
      <c r="B53" s="15"/>
      <c r="C53" s="231" t="s">
        <v>139</v>
      </c>
      <c r="D53" s="4"/>
      <c r="E53" s="126"/>
      <c r="F53" s="4"/>
      <c r="G53" s="63"/>
    </row>
    <row r="54" spans="1:7">
      <c r="A54" s="141"/>
      <c r="B54" s="12" t="s">
        <v>3</v>
      </c>
      <c r="C54" s="81">
        <v>1</v>
      </c>
      <c r="D54" s="7" t="s">
        <v>63</v>
      </c>
      <c r="E54" s="125"/>
      <c r="F54" s="13" t="s">
        <v>4</v>
      </c>
      <c r="G54" s="62">
        <f>C54*E54</f>
        <v>0</v>
      </c>
    </row>
    <row r="56" spans="1:7">
      <c r="A56" s="143"/>
      <c r="B56" s="45"/>
      <c r="C56" s="46"/>
      <c r="D56" s="47"/>
      <c r="E56" s="148"/>
      <c r="F56" s="47"/>
      <c r="G56" s="65"/>
    </row>
    <row r="57" spans="1:7" ht="15.5">
      <c r="A57" s="99" t="s">
        <v>0</v>
      </c>
      <c r="B57" s="50"/>
      <c r="C57" s="3" t="s">
        <v>11</v>
      </c>
      <c r="D57" s="49"/>
      <c r="E57" s="51"/>
      <c r="F57" s="49" t="s">
        <v>57</v>
      </c>
      <c r="G57" s="66">
        <f>SUM(G10:G55)</f>
        <v>0</v>
      </c>
    </row>
    <row r="58" spans="1:7">
      <c r="A58" s="144"/>
      <c r="B58" s="54"/>
      <c r="C58" s="55"/>
      <c r="D58" s="56"/>
      <c r="E58" s="149"/>
      <c r="F58" s="56"/>
      <c r="G58" s="67"/>
    </row>
    <row r="59" spans="1:7">
      <c r="A59" s="141"/>
      <c r="B59" s="15"/>
      <c r="C59" s="16"/>
      <c r="D59" s="4"/>
      <c r="E59" s="126"/>
      <c r="F59" s="4"/>
      <c r="G59" s="17"/>
    </row>
    <row r="60" spans="1:7" ht="15.5">
      <c r="A60" s="99" t="s">
        <v>13</v>
      </c>
      <c r="B60" s="50"/>
      <c r="C60" s="3" t="s">
        <v>14</v>
      </c>
      <c r="D60" s="49"/>
      <c r="E60" s="51"/>
      <c r="F60" s="49"/>
      <c r="G60" s="52"/>
    </row>
    <row r="61" spans="1:7">
      <c r="A61" s="141"/>
      <c r="B61" s="15"/>
      <c r="C61" s="5"/>
      <c r="D61" s="4"/>
      <c r="E61" s="138"/>
      <c r="F61" s="4"/>
      <c r="G61" s="6"/>
    </row>
    <row r="62" spans="1:7" s="11" customFormat="1" ht="84">
      <c r="A62" s="135" t="s">
        <v>2</v>
      </c>
      <c r="B62" s="8"/>
      <c r="C62" s="71" t="s">
        <v>66</v>
      </c>
      <c r="D62" s="10"/>
      <c r="E62" s="150"/>
      <c r="F62" s="10"/>
      <c r="G62" s="72"/>
    </row>
    <row r="63" spans="1:7" s="11" customFormat="1">
      <c r="A63" s="135"/>
      <c r="B63" s="8"/>
      <c r="C63" s="217"/>
      <c r="D63" s="10"/>
      <c r="E63" s="150"/>
      <c r="F63" s="10"/>
      <c r="G63" s="72"/>
    </row>
    <row r="64" spans="1:7" s="11" customFormat="1">
      <c r="A64" s="135"/>
      <c r="B64" s="8" t="s">
        <v>142</v>
      </c>
      <c r="C64" s="217">
        <v>37.94</v>
      </c>
      <c r="D64" s="10"/>
      <c r="E64" s="150"/>
      <c r="F64" s="10"/>
      <c r="G64" s="72"/>
    </row>
    <row r="65" spans="1:7" s="11" customFormat="1">
      <c r="A65" s="135"/>
      <c r="B65" s="8" t="s">
        <v>143</v>
      </c>
      <c r="C65" s="217">
        <v>37.57</v>
      </c>
      <c r="D65" s="10"/>
      <c r="E65" s="150"/>
      <c r="F65" s="10"/>
      <c r="G65" s="72"/>
    </row>
    <row r="66" spans="1:7" s="11" customFormat="1">
      <c r="A66" s="135"/>
      <c r="B66" s="8"/>
      <c r="C66" s="219" t="str">
        <f>"UKUPNO: "&amp;SUM(C63:C65)&amp;" m'"</f>
        <v>UKUPNO: 75,51 m'</v>
      </c>
      <c r="D66" s="10"/>
      <c r="E66" s="150"/>
      <c r="F66" s="10"/>
      <c r="G66" s="72"/>
    </row>
    <row r="67" spans="1:7" s="11" customFormat="1" ht="6" customHeight="1">
      <c r="A67" s="135"/>
      <c r="B67" s="8"/>
      <c r="C67" s="71"/>
      <c r="D67" s="10"/>
      <c r="E67" s="150"/>
      <c r="F67" s="10"/>
      <c r="G67" s="72"/>
    </row>
    <row r="68" spans="1:7">
      <c r="A68" s="141"/>
      <c r="B68" s="12" t="s">
        <v>6</v>
      </c>
      <c r="C68" s="25">
        <v>80</v>
      </c>
      <c r="D68" s="7" t="s">
        <v>63</v>
      </c>
      <c r="E68" s="125"/>
      <c r="F68" s="13" t="s">
        <v>4</v>
      </c>
      <c r="G68" s="62">
        <f>C68*E68</f>
        <v>0</v>
      </c>
    </row>
    <row r="69" spans="1:7">
      <c r="A69" s="141"/>
      <c r="B69" s="15"/>
      <c r="C69" s="5"/>
      <c r="D69" s="4"/>
      <c r="E69" s="138"/>
      <c r="F69" s="4"/>
      <c r="G69" s="6"/>
    </row>
    <row r="70" spans="1:7" s="11" customFormat="1" ht="98">
      <c r="A70" s="135" t="s">
        <v>5</v>
      </c>
      <c r="B70" s="8"/>
      <c r="C70" s="71" t="s">
        <v>54</v>
      </c>
      <c r="D70" s="10"/>
      <c r="E70" s="150"/>
      <c r="F70" s="10"/>
      <c r="G70" s="72"/>
    </row>
    <row r="71" spans="1:7" s="11" customFormat="1">
      <c r="A71" s="135"/>
      <c r="B71" s="8"/>
      <c r="C71" s="218"/>
      <c r="D71" s="10"/>
      <c r="E71" s="150"/>
      <c r="F71" s="10"/>
      <c r="G71" s="72"/>
    </row>
    <row r="72" spans="1:7" s="11" customFormat="1">
      <c r="A72" s="135"/>
      <c r="B72" s="8" t="s">
        <v>142</v>
      </c>
      <c r="C72" s="218">
        <v>45.67</v>
      </c>
      <c r="D72" s="10"/>
      <c r="E72" s="150"/>
      <c r="F72" s="10"/>
      <c r="G72" s="72"/>
    </row>
    <row r="73" spans="1:7" s="11" customFormat="1">
      <c r="A73" s="135"/>
      <c r="B73" s="8" t="s">
        <v>143</v>
      </c>
      <c r="C73" s="218">
        <v>42.55</v>
      </c>
      <c r="D73" s="10"/>
      <c r="E73" s="150"/>
      <c r="F73" s="10"/>
      <c r="G73" s="72"/>
    </row>
    <row r="74" spans="1:7" s="11" customFormat="1">
      <c r="A74" s="135"/>
      <c r="B74" s="8"/>
      <c r="C74" s="219" t="str">
        <f>"UKUPNO: "&amp;SUM(C71:C73)&amp;" m²"</f>
        <v>UKUPNO: 88,22 m²</v>
      </c>
      <c r="D74" s="10"/>
      <c r="E74" s="150"/>
      <c r="F74" s="10"/>
      <c r="G74" s="72"/>
    </row>
    <row r="75" spans="1:7" s="11" customFormat="1" ht="5.5" customHeight="1">
      <c r="A75" s="135"/>
      <c r="B75" s="8"/>
      <c r="C75" s="71"/>
      <c r="D75" s="10"/>
      <c r="E75" s="150"/>
      <c r="F75" s="10"/>
      <c r="G75" s="72"/>
    </row>
    <row r="76" spans="1:7">
      <c r="A76" s="142"/>
      <c r="B76" s="127" t="s">
        <v>10</v>
      </c>
      <c r="C76" s="128">
        <v>90</v>
      </c>
      <c r="D76" s="7" t="s">
        <v>63</v>
      </c>
      <c r="E76" s="125"/>
      <c r="F76" s="13" t="s">
        <v>4</v>
      </c>
      <c r="G76" s="62">
        <f>C76*E76</f>
        <v>0</v>
      </c>
    </row>
    <row r="77" spans="1:7">
      <c r="A77" s="141"/>
      <c r="B77" s="15"/>
      <c r="C77" s="26"/>
      <c r="D77" s="4"/>
      <c r="E77" s="138"/>
      <c r="F77" s="4"/>
      <c r="G77" s="37"/>
    </row>
    <row r="78" spans="1:7" s="11" customFormat="1" ht="196">
      <c r="A78" s="141" t="s">
        <v>33</v>
      </c>
      <c r="B78" s="22"/>
      <c r="C78" s="70" t="s">
        <v>148</v>
      </c>
      <c r="D78" s="23"/>
      <c r="E78" s="124"/>
      <c r="F78" s="23"/>
      <c r="G78" s="60"/>
    </row>
    <row r="79" spans="1:7" s="11" customFormat="1" ht="182">
      <c r="A79" s="141"/>
      <c r="B79" s="22"/>
      <c r="C79" s="70" t="s">
        <v>20</v>
      </c>
      <c r="D79" s="23"/>
      <c r="E79" s="124"/>
      <c r="F79" s="23"/>
      <c r="G79" s="60"/>
    </row>
    <row r="80" spans="1:7" ht="14.5">
      <c r="A80" s="141"/>
      <c r="B80" s="22"/>
      <c r="C80" s="130" t="s">
        <v>164</v>
      </c>
      <c r="D80" s="23"/>
      <c r="E80" s="124"/>
      <c r="F80" s="23"/>
      <c r="G80" s="60"/>
    </row>
    <row r="81" spans="1:7" s="11" customFormat="1">
      <c r="A81" s="135"/>
      <c r="B81" s="8"/>
      <c r="C81" s="235"/>
      <c r="D81" s="10"/>
      <c r="E81" s="150"/>
      <c r="F81" s="10"/>
      <c r="G81" s="72"/>
    </row>
    <row r="82" spans="1:7" s="11" customFormat="1">
      <c r="A82" s="135"/>
      <c r="B82" s="8" t="s">
        <v>142</v>
      </c>
      <c r="C82" s="235">
        <v>46.14</v>
      </c>
      <c r="D82" s="10"/>
      <c r="E82" s="150"/>
      <c r="F82" s="10"/>
      <c r="G82" s="72"/>
    </row>
    <row r="83" spans="1:7" s="11" customFormat="1">
      <c r="A83" s="135"/>
      <c r="B83" s="8" t="s">
        <v>143</v>
      </c>
      <c r="C83" s="235">
        <v>26.07</v>
      </c>
      <c r="D83" s="10"/>
      <c r="E83" s="150"/>
      <c r="F83" s="10"/>
      <c r="G83" s="72"/>
    </row>
    <row r="84" spans="1:7" s="134" customFormat="1">
      <c r="A84" s="131"/>
      <c r="B84" s="136"/>
      <c r="C84" s="219" t="str">
        <f>"UKUPNO: "&amp;SUM(C81:C83)&amp;" m³"</f>
        <v>UKUPNO: 72,21 m³</v>
      </c>
      <c r="D84" s="132"/>
      <c r="E84" s="151"/>
      <c r="F84" s="132"/>
      <c r="G84" s="133"/>
    </row>
    <row r="85" spans="1:7" s="134" customFormat="1">
      <c r="A85" s="131"/>
      <c r="B85" s="136"/>
      <c r="C85" s="137"/>
      <c r="D85" s="132"/>
      <c r="E85" s="151"/>
      <c r="F85" s="132"/>
      <c r="G85" s="133"/>
    </row>
    <row r="86" spans="1:7">
      <c r="A86" s="142"/>
      <c r="B86" s="30" t="s">
        <v>15</v>
      </c>
      <c r="C86" s="128">
        <v>80</v>
      </c>
      <c r="D86" s="21" t="s">
        <v>63</v>
      </c>
      <c r="E86" s="125"/>
      <c r="F86" s="13" t="s">
        <v>4</v>
      </c>
      <c r="G86" s="14">
        <f>+E86*C86</f>
        <v>0</v>
      </c>
    </row>
    <row r="87" spans="1:7" s="11" customFormat="1">
      <c r="A87" s="141"/>
      <c r="B87" s="15"/>
      <c r="C87" s="26"/>
      <c r="D87" s="4"/>
      <c r="E87" s="138"/>
      <c r="F87" s="4"/>
      <c r="G87" s="6"/>
    </row>
    <row r="88" spans="1:7" s="11" customFormat="1" ht="210">
      <c r="A88" s="141" t="s">
        <v>34</v>
      </c>
      <c r="B88" s="22"/>
      <c r="C88" s="70" t="s">
        <v>239</v>
      </c>
      <c r="D88" s="23"/>
      <c r="E88" s="124"/>
      <c r="F88" s="23"/>
      <c r="G88" s="60"/>
    </row>
    <row r="89" spans="1:7">
      <c r="A89" s="142"/>
      <c r="B89" s="30" t="s">
        <v>15</v>
      </c>
      <c r="C89" s="128">
        <v>2</v>
      </c>
      <c r="D89" s="21" t="s">
        <v>63</v>
      </c>
      <c r="E89" s="125"/>
      <c r="F89" s="13" t="s">
        <v>4</v>
      </c>
      <c r="G89" s="14">
        <f>+E89*C89</f>
        <v>0</v>
      </c>
    </row>
    <row r="90" spans="1:7" s="11" customFormat="1">
      <c r="A90" s="141"/>
      <c r="B90" s="15"/>
      <c r="C90" s="26"/>
      <c r="D90" s="4"/>
      <c r="E90" s="138"/>
      <c r="F90" s="4"/>
      <c r="G90" s="6"/>
    </row>
    <row r="91" spans="1:7" ht="112">
      <c r="A91" s="141" t="s">
        <v>35</v>
      </c>
      <c r="B91" s="15"/>
      <c r="C91" s="70" t="s">
        <v>58</v>
      </c>
      <c r="D91" s="4"/>
      <c r="E91" s="126"/>
      <c r="F91" s="4"/>
      <c r="G91" s="17"/>
    </row>
    <row r="92" spans="1:7" s="11" customFormat="1">
      <c r="A92" s="135"/>
      <c r="B92" s="8"/>
      <c r="C92" s="218"/>
      <c r="D92" s="10"/>
      <c r="E92" s="150"/>
      <c r="F92" s="10"/>
      <c r="G92" s="72"/>
    </row>
    <row r="93" spans="1:7" s="11" customFormat="1">
      <c r="A93" s="135"/>
      <c r="B93" s="8" t="s">
        <v>142</v>
      </c>
      <c r="C93" s="218">
        <v>38.590000000000003</v>
      </c>
      <c r="D93" s="10"/>
      <c r="E93" s="150"/>
      <c r="F93" s="10"/>
      <c r="G93" s="72"/>
    </row>
    <row r="94" spans="1:7" s="11" customFormat="1">
      <c r="A94" s="135"/>
      <c r="B94" s="8" t="s">
        <v>143</v>
      </c>
      <c r="C94" s="218">
        <v>30.06</v>
      </c>
      <c r="D94" s="10"/>
      <c r="E94" s="150"/>
      <c r="F94" s="10"/>
      <c r="G94" s="72"/>
    </row>
    <row r="95" spans="1:7" s="11" customFormat="1">
      <c r="A95" s="135"/>
      <c r="B95" s="8"/>
      <c r="C95" s="219" t="str">
        <f>"UKUPNO: "&amp;SUM(C92:C94)&amp;" m²"</f>
        <v>UKUPNO: 68,65 m²</v>
      </c>
      <c r="D95" s="10"/>
      <c r="E95" s="150"/>
      <c r="F95" s="10"/>
      <c r="G95" s="72"/>
    </row>
    <row r="96" spans="1:7" s="156" customFormat="1">
      <c r="A96" s="145"/>
      <c r="B96" s="152"/>
      <c r="C96" s="157"/>
      <c r="D96" s="153"/>
      <c r="E96" s="154"/>
      <c r="F96" s="153"/>
      <c r="G96" s="155"/>
    </row>
    <row r="97" spans="1:7">
      <c r="A97" s="40"/>
      <c r="B97" s="30" t="s">
        <v>10</v>
      </c>
      <c r="C97" s="128">
        <v>70</v>
      </c>
      <c r="D97" s="21" t="s">
        <v>63</v>
      </c>
      <c r="E97" s="125"/>
      <c r="F97" s="13" t="s">
        <v>4</v>
      </c>
      <c r="G97" s="14">
        <f>+E97*C97</f>
        <v>0</v>
      </c>
    </row>
    <row r="98" spans="1:7" s="11" customFormat="1">
      <c r="A98" s="141"/>
      <c r="B98" s="15"/>
      <c r="C98" s="26"/>
      <c r="D98" s="4"/>
      <c r="E98" s="138"/>
      <c r="F98" s="4"/>
      <c r="G98" s="6"/>
    </row>
    <row r="99" spans="1:7" ht="112">
      <c r="A99" s="141" t="s">
        <v>36</v>
      </c>
      <c r="B99" s="15"/>
      <c r="C99" s="70" t="s">
        <v>98</v>
      </c>
      <c r="D99" s="4"/>
      <c r="E99" s="126"/>
      <c r="F99" s="4"/>
      <c r="G99" s="17"/>
    </row>
    <row r="100" spans="1:7" s="11" customFormat="1">
      <c r="A100" s="135"/>
      <c r="B100" s="8"/>
      <c r="C100" s="218"/>
      <c r="D100" s="10"/>
      <c r="E100" s="150"/>
      <c r="F100" s="10"/>
      <c r="G100" s="72"/>
    </row>
    <row r="101" spans="1:7" s="11" customFormat="1">
      <c r="A101" s="135"/>
      <c r="B101" s="8" t="s">
        <v>142</v>
      </c>
      <c r="C101" s="218">
        <v>153.11000000000001</v>
      </c>
      <c r="D101" s="10"/>
      <c r="E101" s="150"/>
      <c r="F101" s="10"/>
      <c r="G101" s="72"/>
    </row>
    <row r="102" spans="1:7" s="11" customFormat="1">
      <c r="A102" s="135"/>
      <c r="B102" s="8" t="s">
        <v>143</v>
      </c>
      <c r="C102" s="218">
        <v>111.47</v>
      </c>
      <c r="D102" s="10"/>
      <c r="E102" s="150"/>
      <c r="F102" s="10"/>
      <c r="G102" s="72"/>
    </row>
    <row r="103" spans="1:7" s="11" customFormat="1">
      <c r="A103" s="135"/>
      <c r="B103" s="8"/>
      <c r="C103" s="219" t="str">
        <f>"UKUPNO: "&amp;SUM(C100:C102)&amp;" m²"</f>
        <v>UKUPNO: 264,58 m²</v>
      </c>
      <c r="D103" s="10"/>
      <c r="E103" s="150"/>
      <c r="F103" s="10"/>
      <c r="G103" s="72"/>
    </row>
    <row r="104" spans="1:7" s="156" customFormat="1">
      <c r="A104" s="145"/>
      <c r="B104" s="152"/>
      <c r="C104" s="157" t="s">
        <v>89</v>
      </c>
      <c r="D104" s="153"/>
      <c r="E104" s="154"/>
      <c r="F104" s="153"/>
      <c r="G104" s="155"/>
    </row>
    <row r="105" spans="1:7">
      <c r="A105" s="40"/>
      <c r="B105" s="30" t="s">
        <v>10</v>
      </c>
      <c r="C105" s="128">
        <v>270</v>
      </c>
      <c r="D105" s="21" t="s">
        <v>63</v>
      </c>
      <c r="E105" s="125"/>
      <c r="F105" s="13" t="s">
        <v>4</v>
      </c>
      <c r="G105" s="14">
        <f>+E105*C105</f>
        <v>0</v>
      </c>
    </row>
    <row r="106" spans="1:7">
      <c r="A106" s="141"/>
      <c r="B106" s="15"/>
      <c r="C106" s="26"/>
      <c r="D106" s="4"/>
      <c r="E106" s="138"/>
      <c r="F106" s="4"/>
      <c r="G106" s="6"/>
    </row>
    <row r="107" spans="1:7" ht="112">
      <c r="A107" s="141" t="s">
        <v>37</v>
      </c>
      <c r="B107" s="15"/>
      <c r="C107" s="73" t="s">
        <v>90</v>
      </c>
      <c r="D107" s="4"/>
      <c r="E107" s="126"/>
      <c r="F107" s="4"/>
      <c r="G107" s="17"/>
    </row>
    <row r="108" spans="1:7" ht="14.5">
      <c r="A108" s="28"/>
      <c r="C108" s="79" t="s">
        <v>67</v>
      </c>
      <c r="E108" s="150"/>
      <c r="G108" s="72"/>
    </row>
    <row r="109" spans="1:7" s="11" customFormat="1">
      <c r="A109" s="135"/>
      <c r="B109" s="8" t="s">
        <v>79</v>
      </c>
      <c r="C109" s="235">
        <v>10.08</v>
      </c>
      <c r="D109" s="10"/>
      <c r="E109" s="150"/>
      <c r="F109" s="10"/>
      <c r="G109" s="72"/>
    </row>
    <row r="110" spans="1:7" s="11" customFormat="1">
      <c r="A110" s="135"/>
      <c r="B110" s="8" t="s">
        <v>142</v>
      </c>
      <c r="C110" s="235">
        <v>4.92</v>
      </c>
      <c r="D110" s="10"/>
      <c r="E110" s="150"/>
      <c r="F110" s="10"/>
      <c r="G110" s="72"/>
    </row>
    <row r="111" spans="1:7" s="11" customFormat="1">
      <c r="A111" s="135"/>
      <c r="B111" s="8" t="s">
        <v>143</v>
      </c>
      <c r="C111" s="235">
        <v>3.47</v>
      </c>
      <c r="D111" s="10"/>
      <c r="E111" s="150"/>
      <c r="F111" s="10"/>
      <c r="G111" s="72"/>
    </row>
    <row r="112" spans="1:7" s="134" customFormat="1">
      <c r="A112" s="131"/>
      <c r="B112" s="136"/>
      <c r="C112" s="219" t="str">
        <f>"UKUPNO: "&amp;SUM(C109:C111)&amp;" m³"</f>
        <v>UKUPNO: 18,47 m³</v>
      </c>
      <c r="D112" s="132"/>
      <c r="E112" s="151"/>
      <c r="F112" s="132"/>
      <c r="G112" s="133"/>
    </row>
    <row r="113" spans="1:7" s="156" customFormat="1">
      <c r="A113" s="145"/>
      <c r="B113" s="152"/>
      <c r="C113" s="157"/>
      <c r="D113" s="153"/>
      <c r="E113" s="154"/>
      <c r="F113" s="153"/>
      <c r="G113" s="155"/>
    </row>
    <row r="114" spans="1:7">
      <c r="A114" s="40"/>
      <c r="B114" s="30" t="s">
        <v>15</v>
      </c>
      <c r="C114" s="128">
        <v>19</v>
      </c>
      <c r="D114" s="21" t="s">
        <v>63</v>
      </c>
      <c r="E114" s="125"/>
      <c r="F114" s="13" t="s">
        <v>4</v>
      </c>
      <c r="G114" s="14">
        <f>+E114*C114</f>
        <v>0</v>
      </c>
    </row>
    <row r="115" spans="1:7">
      <c r="A115" s="141"/>
      <c r="B115" s="15"/>
      <c r="C115" s="26"/>
      <c r="D115" s="4"/>
      <c r="E115" s="138"/>
      <c r="F115" s="4"/>
      <c r="G115" s="6"/>
    </row>
    <row r="116" spans="1:7" ht="112">
      <c r="A116" s="141" t="s">
        <v>38</v>
      </c>
      <c r="C116" s="73" t="s">
        <v>91</v>
      </c>
      <c r="E116" s="158"/>
      <c r="G116" s="74"/>
    </row>
    <row r="117" spans="1:7" ht="14.5">
      <c r="A117" s="28"/>
      <c r="C117" s="79" t="s">
        <v>68</v>
      </c>
      <c r="E117" s="150"/>
      <c r="G117" s="72"/>
    </row>
    <row r="118" spans="1:7" s="11" customFormat="1">
      <c r="A118" s="135"/>
      <c r="B118" s="8"/>
      <c r="C118" s="235"/>
      <c r="D118" s="10"/>
      <c r="E118" s="150"/>
      <c r="F118" s="10"/>
      <c r="G118" s="72"/>
    </row>
    <row r="119" spans="1:7" s="11" customFormat="1">
      <c r="A119" s="135"/>
      <c r="B119" s="8" t="s">
        <v>142</v>
      </c>
      <c r="C119" s="235">
        <v>17.989999999999998</v>
      </c>
      <c r="D119" s="10"/>
      <c r="E119" s="150"/>
      <c r="F119" s="10"/>
      <c r="G119" s="72"/>
    </row>
    <row r="120" spans="1:7" s="11" customFormat="1">
      <c r="A120" s="135"/>
      <c r="B120" s="8" t="s">
        <v>143</v>
      </c>
      <c r="C120" s="235">
        <v>9.32</v>
      </c>
      <c r="D120" s="10"/>
      <c r="E120" s="150"/>
      <c r="F120" s="10"/>
      <c r="G120" s="72"/>
    </row>
    <row r="121" spans="1:7" s="134" customFormat="1">
      <c r="A121" s="131"/>
      <c r="B121" s="136"/>
      <c r="C121" s="219" t="str">
        <f>"UKUPNO: "&amp;SUM(C118:C120)&amp;" m³"</f>
        <v>UKUPNO: 27,31 m³</v>
      </c>
      <c r="D121" s="132"/>
      <c r="E121" s="151"/>
      <c r="F121" s="132"/>
      <c r="G121" s="133"/>
    </row>
    <row r="122" spans="1:7" s="156" customFormat="1">
      <c r="A122" s="145"/>
      <c r="B122" s="152"/>
      <c r="C122" s="157"/>
      <c r="D122" s="153"/>
      <c r="E122" s="154"/>
      <c r="F122" s="153"/>
      <c r="G122" s="155"/>
    </row>
    <row r="123" spans="1:7">
      <c r="A123" s="40"/>
      <c r="B123" s="30" t="s">
        <v>15</v>
      </c>
      <c r="C123" s="128">
        <v>30</v>
      </c>
      <c r="D123" s="21" t="s">
        <v>63</v>
      </c>
      <c r="E123" s="125"/>
      <c r="F123" s="13" t="s">
        <v>4</v>
      </c>
      <c r="G123" s="14">
        <f>+E123*C123</f>
        <v>0</v>
      </c>
    </row>
    <row r="124" spans="1:7">
      <c r="A124" s="159"/>
      <c r="B124" s="76"/>
      <c r="C124" s="75"/>
      <c r="D124" s="77"/>
      <c r="E124" s="77"/>
      <c r="F124" s="77"/>
      <c r="G124" s="75"/>
    </row>
    <row r="125" spans="1:7" ht="98">
      <c r="A125" s="135" t="s">
        <v>39</v>
      </c>
      <c r="C125" s="73" t="s">
        <v>93</v>
      </c>
      <c r="E125" s="158"/>
      <c r="G125" s="74"/>
    </row>
    <row r="126" spans="1:7" ht="14.5">
      <c r="A126" s="28"/>
      <c r="C126" s="79" t="s">
        <v>165</v>
      </c>
      <c r="E126" s="150"/>
      <c r="G126" s="72"/>
    </row>
    <row r="127" spans="1:7" s="11" customFormat="1">
      <c r="A127" s="135"/>
      <c r="B127" s="8"/>
      <c r="C127" s="235"/>
      <c r="D127" s="10"/>
      <c r="E127" s="150"/>
      <c r="F127" s="10"/>
      <c r="G127" s="72"/>
    </row>
    <row r="128" spans="1:7" s="11" customFormat="1">
      <c r="A128" s="135"/>
      <c r="B128" s="8" t="s">
        <v>142</v>
      </c>
      <c r="C128" s="235">
        <v>4.41</v>
      </c>
      <c r="D128" s="10"/>
      <c r="E128" s="150"/>
      <c r="F128" s="10"/>
      <c r="G128" s="72"/>
    </row>
    <row r="129" spans="1:7" s="11" customFormat="1">
      <c r="A129" s="135"/>
      <c r="B129" s="8" t="s">
        <v>143</v>
      </c>
      <c r="C129" s="235">
        <v>1.02</v>
      </c>
      <c r="D129" s="10"/>
      <c r="E129" s="150"/>
      <c r="F129" s="10"/>
      <c r="G129" s="72"/>
    </row>
    <row r="130" spans="1:7" s="134" customFormat="1">
      <c r="A130" s="131"/>
      <c r="B130" s="136"/>
      <c r="C130" s="219" t="str">
        <f>"UKUPNO: "&amp;SUM(C127:C129)&amp;" m³"</f>
        <v>UKUPNO: 5,43 m³</v>
      </c>
      <c r="D130" s="132"/>
      <c r="E130" s="151"/>
      <c r="F130" s="132"/>
      <c r="G130" s="133"/>
    </row>
    <row r="131" spans="1:7" s="156" customFormat="1">
      <c r="A131" s="145"/>
      <c r="B131" s="152"/>
      <c r="C131" s="137"/>
      <c r="D131" s="153"/>
      <c r="E131" s="154"/>
      <c r="F131" s="153"/>
      <c r="G131" s="155"/>
    </row>
    <row r="132" spans="1:7">
      <c r="A132" s="40"/>
      <c r="B132" s="30" t="s">
        <v>15</v>
      </c>
      <c r="C132" s="128">
        <v>7</v>
      </c>
      <c r="D132" s="21" t="s">
        <v>63</v>
      </c>
      <c r="E132" s="125"/>
      <c r="F132" s="13" t="s">
        <v>4</v>
      </c>
      <c r="G132" s="14">
        <f>+E132*C132</f>
        <v>0</v>
      </c>
    </row>
    <row r="133" spans="1:7" s="11" customFormat="1">
      <c r="A133" s="141"/>
      <c r="B133" s="15"/>
      <c r="C133" s="26"/>
      <c r="D133" s="4"/>
      <c r="E133" s="138"/>
      <c r="F133" s="4"/>
      <c r="G133" s="6"/>
    </row>
    <row r="134" spans="1:7" s="11" customFormat="1" ht="154">
      <c r="A134" s="141" t="s">
        <v>92</v>
      </c>
      <c r="B134" s="22"/>
      <c r="C134" s="73" t="s">
        <v>94</v>
      </c>
      <c r="D134" s="23"/>
      <c r="E134" s="138"/>
      <c r="F134" s="23"/>
      <c r="G134" s="6"/>
    </row>
    <row r="135" spans="1:7" ht="14.5">
      <c r="A135" s="28"/>
      <c r="C135" s="79" t="s">
        <v>166</v>
      </c>
      <c r="E135" s="150"/>
      <c r="G135" s="72"/>
    </row>
    <row r="136" spans="1:7" s="11" customFormat="1">
      <c r="A136" s="135"/>
      <c r="B136" s="8"/>
      <c r="C136" s="235"/>
      <c r="D136" s="10"/>
      <c r="E136" s="150"/>
      <c r="F136" s="10"/>
      <c r="G136" s="72"/>
    </row>
    <row r="137" spans="1:7" s="11" customFormat="1">
      <c r="A137" s="135"/>
      <c r="B137" s="8" t="s">
        <v>142</v>
      </c>
      <c r="C137" s="235">
        <v>12.54</v>
      </c>
      <c r="D137" s="10"/>
      <c r="E137" s="150"/>
      <c r="F137" s="10"/>
      <c r="G137" s="72"/>
    </row>
    <row r="138" spans="1:7" s="11" customFormat="1">
      <c r="A138" s="135"/>
      <c r="B138" s="8" t="s">
        <v>143</v>
      </c>
      <c r="C138" s="235">
        <v>11.64</v>
      </c>
      <c r="D138" s="10"/>
      <c r="E138" s="150"/>
      <c r="F138" s="10"/>
      <c r="G138" s="72"/>
    </row>
    <row r="139" spans="1:7" s="134" customFormat="1">
      <c r="A139" s="131"/>
      <c r="B139" s="136"/>
      <c r="C139" s="219" t="str">
        <f>"UKUPNO: "&amp;SUM(C136:C138)&amp;" m³"</f>
        <v>UKUPNO: 24,18 m³</v>
      </c>
      <c r="D139" s="132"/>
      <c r="E139" s="151"/>
      <c r="F139" s="132"/>
      <c r="G139" s="133"/>
    </row>
    <row r="140" spans="1:7" s="156" customFormat="1">
      <c r="A140" s="145"/>
      <c r="B140" s="152"/>
      <c r="C140" s="157"/>
      <c r="D140" s="153"/>
      <c r="E140" s="154"/>
      <c r="F140" s="153"/>
      <c r="G140" s="155"/>
    </row>
    <row r="141" spans="1:7">
      <c r="A141" s="40"/>
      <c r="B141" s="30" t="s">
        <v>15</v>
      </c>
      <c r="C141" s="128">
        <v>30</v>
      </c>
      <c r="D141" s="21" t="s">
        <v>63</v>
      </c>
      <c r="E141" s="125"/>
      <c r="F141" s="13" t="s">
        <v>4</v>
      </c>
      <c r="G141" s="14">
        <f>+E141*C141</f>
        <v>0</v>
      </c>
    </row>
    <row r="142" spans="1:7">
      <c r="A142" s="141"/>
      <c r="B142" s="12"/>
      <c r="C142" s="78"/>
      <c r="D142" s="7"/>
      <c r="E142" s="160"/>
      <c r="F142" s="13"/>
      <c r="G142" s="14"/>
    </row>
    <row r="143" spans="1:7" s="11" customFormat="1" ht="169">
      <c r="A143" s="141" t="s">
        <v>40</v>
      </c>
      <c r="B143" s="15"/>
      <c r="C143" s="27" t="s">
        <v>73</v>
      </c>
      <c r="D143" s="4"/>
      <c r="E143" s="126"/>
      <c r="F143" s="4"/>
      <c r="G143" s="6"/>
    </row>
    <row r="144" spans="1:7" s="11" customFormat="1" ht="14.5">
      <c r="A144" s="135"/>
      <c r="B144" s="8"/>
      <c r="C144" s="79" t="s">
        <v>151</v>
      </c>
      <c r="D144" s="10"/>
      <c r="E144" s="150"/>
      <c r="F144" s="10"/>
      <c r="G144" s="72"/>
    </row>
    <row r="145" spans="1:7" s="11" customFormat="1">
      <c r="A145" s="135"/>
      <c r="B145" s="8"/>
      <c r="C145" s="235"/>
      <c r="D145" s="10"/>
      <c r="E145" s="150"/>
      <c r="F145" s="10"/>
      <c r="G145" s="72"/>
    </row>
    <row r="146" spans="1:7" s="11" customFormat="1">
      <c r="A146" s="135"/>
      <c r="B146" s="8" t="s">
        <v>142</v>
      </c>
      <c r="C146" s="235">
        <v>62.29</v>
      </c>
      <c r="D146" s="10"/>
      <c r="E146" s="150"/>
      <c r="F146" s="10"/>
      <c r="G146" s="72"/>
    </row>
    <row r="147" spans="1:7" s="11" customFormat="1">
      <c r="A147" s="135"/>
      <c r="B147" s="8" t="s">
        <v>143</v>
      </c>
      <c r="C147" s="235">
        <v>35.19</v>
      </c>
      <c r="D147" s="10"/>
      <c r="E147" s="150"/>
      <c r="F147" s="10"/>
      <c r="G147" s="72"/>
    </row>
    <row r="148" spans="1:7" s="134" customFormat="1">
      <c r="A148" s="131"/>
      <c r="B148" s="136"/>
      <c r="C148" s="219" t="str">
        <f>"UKUPNO: "&amp;SUM(C145:C147)&amp;" m³"</f>
        <v>UKUPNO: 97,48 m³</v>
      </c>
      <c r="D148" s="132"/>
      <c r="E148" s="151"/>
      <c r="F148" s="132"/>
      <c r="G148" s="133"/>
    </row>
    <row r="149" spans="1:7" s="134" customFormat="1">
      <c r="A149" s="131"/>
      <c r="B149" s="8"/>
      <c r="C149" s="129"/>
      <c r="D149" s="132"/>
      <c r="E149" s="169"/>
      <c r="F149" s="132"/>
      <c r="G149" s="133"/>
    </row>
    <row r="150" spans="1:7">
      <c r="A150" s="142" t="s">
        <v>59</v>
      </c>
      <c r="B150" s="31"/>
      <c r="C150" s="80" t="s">
        <v>17</v>
      </c>
      <c r="D150" s="23"/>
      <c r="E150" s="124"/>
      <c r="F150" s="23"/>
      <c r="G150" s="6" t="s">
        <v>8</v>
      </c>
    </row>
    <row r="151" spans="1:7">
      <c r="A151" s="21"/>
      <c r="B151" s="12" t="s">
        <v>15</v>
      </c>
      <c r="C151" s="25">
        <v>100</v>
      </c>
      <c r="D151" s="21" t="s">
        <v>63</v>
      </c>
      <c r="E151" s="162"/>
      <c r="F151" s="13" t="s">
        <v>4</v>
      </c>
      <c r="G151" s="14">
        <f>+E151*C151</f>
        <v>0</v>
      </c>
    </row>
    <row r="152" spans="1:7">
      <c r="A152" s="142" t="s">
        <v>60</v>
      </c>
      <c r="B152" s="31"/>
      <c r="C152" s="80" t="s">
        <v>18</v>
      </c>
      <c r="D152" s="23"/>
      <c r="E152" s="124"/>
      <c r="F152" s="23"/>
      <c r="G152" s="6" t="s">
        <v>8</v>
      </c>
    </row>
    <row r="153" spans="1:7">
      <c r="A153" s="21"/>
      <c r="B153" s="12" t="s">
        <v>15</v>
      </c>
      <c r="C153" s="25">
        <f>C151</f>
        <v>100</v>
      </c>
      <c r="D153" s="21" t="s">
        <v>63</v>
      </c>
      <c r="E153" s="162"/>
      <c r="F153" s="13" t="s">
        <v>4</v>
      </c>
      <c r="G153" s="14">
        <f>+E153*C153</f>
        <v>0</v>
      </c>
    </row>
    <row r="154" spans="1:7">
      <c r="A154" s="141"/>
      <c r="B154" s="15"/>
      <c r="C154" s="5"/>
      <c r="D154" s="4"/>
      <c r="E154" s="138"/>
      <c r="F154" s="4"/>
      <c r="G154" s="6"/>
    </row>
    <row r="155" spans="1:7">
      <c r="A155" s="143"/>
      <c r="B155" s="45"/>
      <c r="C155" s="46"/>
      <c r="D155" s="47"/>
      <c r="E155" s="148"/>
      <c r="F155" s="47"/>
      <c r="G155" s="48"/>
    </row>
    <row r="156" spans="1:7" ht="15.5">
      <c r="A156" s="99" t="s">
        <v>13</v>
      </c>
      <c r="B156" s="50"/>
      <c r="C156" s="3" t="s">
        <v>19</v>
      </c>
      <c r="D156" s="49"/>
      <c r="E156" s="51"/>
      <c r="F156" s="50" t="s">
        <v>57</v>
      </c>
      <c r="G156" s="52">
        <f>SUM(G60:G155)</f>
        <v>0</v>
      </c>
    </row>
    <row r="157" spans="1:7">
      <c r="A157" s="144"/>
      <c r="B157" s="54"/>
      <c r="C157" s="55"/>
      <c r="D157" s="56"/>
      <c r="E157" s="149"/>
      <c r="F157" s="56"/>
      <c r="G157" s="57"/>
    </row>
    <row r="158" spans="1:7">
      <c r="A158" s="141"/>
      <c r="B158" s="15"/>
      <c r="C158" s="16"/>
      <c r="D158" s="4"/>
      <c r="E158" s="126"/>
      <c r="F158" s="4"/>
      <c r="G158" s="17"/>
    </row>
    <row r="159" spans="1:7" ht="15.5">
      <c r="A159" s="99" t="s">
        <v>21</v>
      </c>
      <c r="B159" s="50"/>
      <c r="C159" s="3" t="s">
        <v>22</v>
      </c>
      <c r="D159" s="49"/>
      <c r="E159" s="51"/>
      <c r="F159" s="49"/>
      <c r="G159" s="52"/>
    </row>
    <row r="160" spans="1:7">
      <c r="A160" s="141"/>
      <c r="B160" s="15"/>
      <c r="C160" s="5"/>
      <c r="D160" s="4"/>
      <c r="E160" s="138"/>
      <c r="F160" s="4"/>
      <c r="G160" s="6"/>
    </row>
    <row r="161" spans="1:7" ht="210">
      <c r="A161" s="135" t="s">
        <v>2</v>
      </c>
      <c r="C161" s="9" t="s">
        <v>126</v>
      </c>
      <c r="E161" s="164"/>
      <c r="G161" s="82"/>
    </row>
    <row r="162" spans="1:7" ht="85">
      <c r="A162" s="135" t="s">
        <v>12</v>
      </c>
      <c r="C162" s="83" t="s">
        <v>149</v>
      </c>
      <c r="E162" s="164"/>
      <c r="G162" s="82"/>
    </row>
    <row r="163" spans="1:7" s="11" customFormat="1">
      <c r="A163" s="135"/>
      <c r="B163" s="8" t="s">
        <v>143</v>
      </c>
      <c r="C163" s="98">
        <v>1</v>
      </c>
      <c r="D163" s="10"/>
      <c r="E163" s="150"/>
      <c r="F163" s="10"/>
      <c r="G163" s="72"/>
    </row>
    <row r="164" spans="1:7" s="134" customFormat="1">
      <c r="A164" s="131"/>
      <c r="B164" s="136"/>
      <c r="C164" s="219" t="str">
        <f>"UKUPNO: "&amp;SUM(C163:C163)&amp;" kom."</f>
        <v>UKUPNO: 1 kom.</v>
      </c>
      <c r="D164" s="132"/>
      <c r="E164" s="151"/>
      <c r="F164" s="132"/>
      <c r="G164" s="133"/>
    </row>
    <row r="165" spans="1:7" s="134" customFormat="1">
      <c r="A165" s="131"/>
      <c r="B165" s="136"/>
      <c r="C165" s="38"/>
      <c r="D165" s="132"/>
      <c r="E165" s="151"/>
      <c r="F165" s="132"/>
      <c r="G165" s="133"/>
    </row>
    <row r="166" spans="1:7">
      <c r="A166" s="28"/>
      <c r="B166" s="33" t="s">
        <v>3</v>
      </c>
      <c r="C166" s="35">
        <v>1</v>
      </c>
      <c r="D166" s="28" t="s">
        <v>63</v>
      </c>
      <c r="E166" s="163"/>
      <c r="F166" s="13" t="s">
        <v>4</v>
      </c>
      <c r="G166" s="62">
        <f>C166*E166</f>
        <v>0</v>
      </c>
    </row>
    <row r="167" spans="1:7">
      <c r="A167" s="7"/>
      <c r="B167" s="15"/>
      <c r="C167" s="88"/>
      <c r="D167" s="89"/>
      <c r="E167" s="126"/>
      <c r="F167" s="89"/>
      <c r="G167" s="90"/>
    </row>
    <row r="168" spans="1:7" ht="140">
      <c r="A168" s="135" t="s">
        <v>5</v>
      </c>
      <c r="C168" s="9" t="s">
        <v>65</v>
      </c>
      <c r="D168" s="96"/>
      <c r="E168" s="138"/>
      <c r="F168" s="96"/>
      <c r="G168" s="90"/>
    </row>
    <row r="169" spans="1:7">
      <c r="A169" s="146"/>
      <c r="B169" s="15"/>
      <c r="C169" s="97" t="s">
        <v>159</v>
      </c>
      <c r="D169" s="91"/>
      <c r="E169" s="124"/>
      <c r="F169" s="91"/>
      <c r="G169" s="92"/>
    </row>
    <row r="170" spans="1:7" s="11" customFormat="1">
      <c r="A170" s="135"/>
      <c r="B170" s="8"/>
      <c r="C170" s="98"/>
      <c r="D170" s="10"/>
      <c r="E170" s="150"/>
      <c r="F170" s="10"/>
      <c r="G170" s="72"/>
    </row>
    <row r="171" spans="1:7" s="11" customFormat="1">
      <c r="A171" s="135"/>
      <c r="B171" s="8" t="s">
        <v>142</v>
      </c>
      <c r="C171" s="98">
        <v>2</v>
      </c>
      <c r="D171" s="10"/>
      <c r="E171" s="150"/>
      <c r="F171" s="10"/>
      <c r="G171" s="72"/>
    </row>
    <row r="172" spans="1:7" s="11" customFormat="1">
      <c r="A172" s="135"/>
      <c r="B172" s="8" t="s">
        <v>143</v>
      </c>
      <c r="C172" s="98">
        <v>1</v>
      </c>
      <c r="D172" s="10"/>
      <c r="E172" s="150"/>
      <c r="F172" s="10"/>
      <c r="G172" s="72"/>
    </row>
    <row r="173" spans="1:7" s="134" customFormat="1">
      <c r="A173" s="131"/>
      <c r="B173" s="136"/>
      <c r="C173" s="219" t="str">
        <f>"UKUPNO: "&amp;SUM(C170:C172)&amp;" kom."</f>
        <v>UKUPNO: 3 kom.</v>
      </c>
      <c r="D173" s="132"/>
      <c r="E173" s="151"/>
      <c r="F173" s="132"/>
      <c r="G173" s="133"/>
    </row>
    <row r="174" spans="1:7" s="134" customFormat="1">
      <c r="A174" s="131"/>
      <c r="B174" s="136"/>
      <c r="C174" s="38"/>
      <c r="D174" s="132"/>
      <c r="E174" s="151"/>
      <c r="F174" s="132"/>
      <c r="G174" s="133"/>
    </row>
    <row r="175" spans="1:7">
      <c r="A175" s="168"/>
      <c r="B175" s="12" t="s">
        <v>3</v>
      </c>
      <c r="C175" s="35">
        <v>3</v>
      </c>
      <c r="D175" s="94" t="s">
        <v>63</v>
      </c>
      <c r="E175" s="125"/>
      <c r="F175" s="59" t="s">
        <v>4</v>
      </c>
      <c r="G175" s="62">
        <f>C175*E175</f>
        <v>0</v>
      </c>
    </row>
    <row r="176" spans="1:7" s="11" customFormat="1">
      <c r="A176" s="141"/>
      <c r="B176" s="15"/>
      <c r="C176" s="95"/>
      <c r="D176" s="96"/>
      <c r="E176" s="138"/>
      <c r="F176" s="96"/>
      <c r="G176" s="90"/>
    </row>
    <row r="177" spans="1:7" ht="112">
      <c r="A177" s="135" t="s">
        <v>33</v>
      </c>
      <c r="C177" s="9" t="s">
        <v>69</v>
      </c>
      <c r="D177" s="96"/>
      <c r="E177" s="138"/>
      <c r="F177" s="96"/>
      <c r="G177" s="90"/>
    </row>
    <row r="178" spans="1:7" s="11" customFormat="1">
      <c r="A178" s="135"/>
      <c r="B178" s="8" t="s">
        <v>79</v>
      </c>
      <c r="C178" s="98">
        <v>1</v>
      </c>
      <c r="D178" s="10"/>
      <c r="E178" s="150"/>
      <c r="F178" s="10"/>
      <c r="G178" s="72"/>
    </row>
    <row r="179" spans="1:7" s="11" customFormat="1">
      <c r="A179" s="135"/>
      <c r="B179" s="8" t="s">
        <v>143</v>
      </c>
      <c r="C179" s="98">
        <v>1</v>
      </c>
      <c r="D179" s="10"/>
      <c r="E179" s="150"/>
      <c r="F179" s="10"/>
      <c r="G179" s="72"/>
    </row>
    <row r="180" spans="1:7" s="134" customFormat="1">
      <c r="A180" s="131"/>
      <c r="B180" s="136"/>
      <c r="C180" s="219" t="str">
        <f>"UKUPNO: "&amp;SUM(C178:C179)&amp;" kom."</f>
        <v>UKUPNO: 2 kom.</v>
      </c>
      <c r="D180" s="132"/>
      <c r="E180" s="151"/>
      <c r="F180" s="132"/>
      <c r="G180" s="133"/>
    </row>
    <row r="181" spans="1:7" s="134" customFormat="1">
      <c r="A181" s="131"/>
      <c r="B181" s="136"/>
      <c r="C181" s="38"/>
      <c r="D181" s="132"/>
      <c r="E181" s="151"/>
      <c r="F181" s="132"/>
      <c r="G181" s="133"/>
    </row>
    <row r="182" spans="1:7">
      <c r="A182" s="168"/>
      <c r="B182" s="12" t="s">
        <v>3</v>
      </c>
      <c r="C182" s="93">
        <v>2</v>
      </c>
      <c r="D182" s="94" t="s">
        <v>63</v>
      </c>
      <c r="E182" s="125"/>
      <c r="F182" s="59" t="s">
        <v>4</v>
      </c>
      <c r="G182" s="62">
        <f>C182*E182</f>
        <v>0</v>
      </c>
    </row>
    <row r="183" spans="1:7" s="11" customFormat="1">
      <c r="A183" s="141"/>
      <c r="B183" s="15"/>
      <c r="C183" s="95"/>
      <c r="D183" s="96"/>
      <c r="E183" s="138"/>
      <c r="F183" s="96"/>
      <c r="G183" s="90"/>
    </row>
    <row r="184" spans="1:7" ht="140">
      <c r="A184" s="135" t="s">
        <v>34</v>
      </c>
      <c r="C184" s="43" t="s">
        <v>150</v>
      </c>
      <c r="D184" s="96"/>
      <c r="E184" s="138"/>
      <c r="F184" s="96"/>
      <c r="G184" s="90"/>
    </row>
    <row r="185" spans="1:7" ht="14.5">
      <c r="A185" s="28"/>
      <c r="C185" s="79" t="s">
        <v>137</v>
      </c>
      <c r="E185" s="150"/>
      <c r="G185" s="72"/>
    </row>
    <row r="186" spans="1:7" s="11" customFormat="1">
      <c r="A186" s="135"/>
      <c r="B186" s="8"/>
      <c r="C186" s="235"/>
      <c r="D186" s="10"/>
      <c r="E186" s="150"/>
      <c r="F186" s="10"/>
      <c r="G186" s="72"/>
    </row>
    <row r="187" spans="1:7" s="134" customFormat="1">
      <c r="A187" s="131"/>
      <c r="B187" s="136"/>
      <c r="C187" s="219" t="str">
        <f>"UKUPNO: "&amp;SUM(C186:C186)&amp;" m³"</f>
        <v>UKUPNO: 0 m³</v>
      </c>
      <c r="D187" s="132"/>
      <c r="E187" s="151"/>
      <c r="F187" s="132"/>
      <c r="G187" s="133"/>
    </row>
    <row r="188" spans="1:7" s="134" customFormat="1">
      <c r="A188" s="131"/>
      <c r="B188" s="136"/>
      <c r="C188" s="137"/>
      <c r="D188" s="132"/>
      <c r="E188" s="151"/>
      <c r="F188" s="132"/>
      <c r="G188" s="133"/>
    </row>
    <row r="189" spans="1:7">
      <c r="A189" s="142"/>
      <c r="B189" s="30" t="s">
        <v>15</v>
      </c>
      <c r="C189" s="128">
        <v>0</v>
      </c>
      <c r="D189" s="21" t="s">
        <v>63</v>
      </c>
      <c r="E189" s="125"/>
      <c r="F189" s="13" t="s">
        <v>4</v>
      </c>
      <c r="G189" s="14">
        <f>+E189*C189</f>
        <v>0</v>
      </c>
    </row>
    <row r="190" spans="1:7" s="184" customFormat="1">
      <c r="A190" s="172"/>
      <c r="B190" s="181"/>
      <c r="C190" s="182"/>
      <c r="D190" s="171"/>
      <c r="E190" s="183"/>
      <c r="F190" s="171"/>
      <c r="G190" s="191"/>
    </row>
    <row r="191" spans="1:7">
      <c r="A191" s="143"/>
      <c r="B191" s="45"/>
      <c r="C191" s="46"/>
      <c r="D191" s="47"/>
      <c r="E191" s="148"/>
      <c r="F191" s="47"/>
      <c r="G191" s="48"/>
    </row>
    <row r="192" spans="1:7" ht="15.5">
      <c r="A192" s="99" t="s">
        <v>21</v>
      </c>
      <c r="B192" s="50"/>
      <c r="C192" s="3" t="s">
        <v>24</v>
      </c>
      <c r="D192" s="49"/>
      <c r="E192" s="51"/>
      <c r="F192" s="50" t="s">
        <v>57</v>
      </c>
      <c r="G192" s="52">
        <f>SUM(G159:G191)</f>
        <v>0</v>
      </c>
    </row>
    <row r="193" spans="1:7">
      <c r="A193" s="144"/>
      <c r="B193" s="54"/>
      <c r="C193" s="55"/>
      <c r="D193" s="56"/>
      <c r="E193" s="149"/>
      <c r="F193" s="56"/>
      <c r="G193" s="57"/>
    </row>
    <row r="194" spans="1:7">
      <c r="A194" s="141"/>
      <c r="B194" s="15"/>
      <c r="C194" s="16"/>
      <c r="D194" s="4"/>
      <c r="E194" s="126"/>
      <c r="F194" s="4"/>
      <c r="G194" s="17"/>
    </row>
    <row r="195" spans="1:7" ht="15.5">
      <c r="A195" s="99" t="s">
        <v>25</v>
      </c>
      <c r="B195" s="50"/>
      <c r="C195" s="3" t="s">
        <v>80</v>
      </c>
      <c r="D195" s="49"/>
      <c r="E195" s="51"/>
      <c r="F195" s="49"/>
      <c r="G195" s="52"/>
    </row>
    <row r="196" spans="1:7">
      <c r="A196" s="141"/>
      <c r="B196" s="15"/>
      <c r="C196" s="5"/>
      <c r="D196" s="4"/>
      <c r="E196" s="138"/>
      <c r="F196" s="4"/>
      <c r="G196" s="6"/>
    </row>
    <row r="197" spans="1:7" s="11" customFormat="1" ht="168">
      <c r="A197" s="135" t="s">
        <v>2</v>
      </c>
      <c r="B197" s="8"/>
      <c r="C197" s="9" t="s">
        <v>134</v>
      </c>
      <c r="D197" s="96"/>
      <c r="E197" s="193"/>
      <c r="F197" s="96"/>
      <c r="G197" s="194"/>
    </row>
    <row r="198" spans="1:7" s="11" customFormat="1">
      <c r="A198" s="135" t="s">
        <v>12</v>
      </c>
      <c r="B198" s="8"/>
      <c r="C198" s="18" t="s">
        <v>141</v>
      </c>
      <c r="D198" s="96"/>
      <c r="E198" s="193"/>
      <c r="F198" s="96"/>
      <c r="G198" s="194"/>
    </row>
    <row r="199" spans="1:7" s="11" customFormat="1">
      <c r="A199" s="135"/>
      <c r="B199" s="8"/>
      <c r="C199" s="218"/>
      <c r="D199" s="10"/>
      <c r="E199" s="150"/>
      <c r="F199" s="10"/>
      <c r="G199" s="72"/>
    </row>
    <row r="200" spans="1:7" s="11" customFormat="1">
      <c r="A200" s="135"/>
      <c r="B200" s="8" t="s">
        <v>142</v>
      </c>
      <c r="C200" s="218">
        <v>45.67</v>
      </c>
      <c r="D200" s="10"/>
      <c r="E200" s="150"/>
      <c r="F200" s="10"/>
      <c r="G200" s="72"/>
    </row>
    <row r="201" spans="1:7" s="11" customFormat="1">
      <c r="A201" s="135"/>
      <c r="B201" s="8" t="s">
        <v>143</v>
      </c>
      <c r="C201" s="218">
        <v>42.55</v>
      </c>
      <c r="D201" s="10"/>
      <c r="E201" s="150"/>
      <c r="F201" s="10"/>
      <c r="G201" s="72"/>
    </row>
    <row r="202" spans="1:7" s="11" customFormat="1">
      <c r="A202" s="135"/>
      <c r="B202" s="8"/>
      <c r="C202" s="219" t="str">
        <f>"UKUPNO: "&amp;SUM(C199:C201)&amp;" m²"</f>
        <v>UKUPNO: 88,22 m²</v>
      </c>
      <c r="D202" s="10"/>
      <c r="E202" s="150"/>
      <c r="F202" s="10"/>
      <c r="G202" s="72"/>
    </row>
    <row r="203" spans="1:7" s="134" customFormat="1">
      <c r="A203" s="131"/>
      <c r="B203" s="136"/>
      <c r="C203" s="137"/>
      <c r="D203" s="132"/>
      <c r="E203" s="151"/>
      <c r="F203" s="132"/>
      <c r="G203" s="133"/>
    </row>
    <row r="204" spans="1:7" s="11" customFormat="1">
      <c r="A204" s="142"/>
      <c r="B204" s="30" t="s">
        <v>10</v>
      </c>
      <c r="C204" s="128">
        <v>0</v>
      </c>
      <c r="D204" s="21" t="s">
        <v>63</v>
      </c>
      <c r="E204" s="197"/>
      <c r="F204" s="59" t="s">
        <v>4</v>
      </c>
      <c r="G204" s="87">
        <f>E204*C204</f>
        <v>0</v>
      </c>
    </row>
    <row r="205" spans="1:7" s="11" customFormat="1">
      <c r="A205" s="142"/>
      <c r="B205" s="30"/>
      <c r="C205" s="128"/>
      <c r="D205" s="21"/>
      <c r="E205" s="197"/>
      <c r="F205" s="59"/>
      <c r="G205" s="87"/>
    </row>
    <row r="206" spans="1:7" s="11" customFormat="1" ht="56">
      <c r="A206" s="135" t="s">
        <v>5</v>
      </c>
      <c r="B206" s="8"/>
      <c r="C206" s="9" t="s">
        <v>135</v>
      </c>
      <c r="D206" s="96"/>
      <c r="E206" s="193"/>
      <c r="F206" s="96"/>
      <c r="G206" s="194"/>
    </row>
    <row r="207" spans="1:7" s="11" customFormat="1">
      <c r="A207" s="135" t="s">
        <v>23</v>
      </c>
      <c r="B207" s="8"/>
      <c r="C207" s="18" t="s">
        <v>152</v>
      </c>
      <c r="D207" s="96"/>
      <c r="E207" s="193"/>
      <c r="F207" s="96"/>
      <c r="G207" s="194"/>
    </row>
    <row r="208" spans="1:7" s="11" customFormat="1">
      <c r="A208" s="146"/>
      <c r="B208" s="30" t="s">
        <v>16</v>
      </c>
      <c r="C208" s="128">
        <v>10</v>
      </c>
      <c r="D208" s="21" t="s">
        <v>63</v>
      </c>
      <c r="E208" s="197"/>
      <c r="F208" s="59" t="s">
        <v>4</v>
      </c>
      <c r="G208" s="87">
        <f>E208*C208</f>
        <v>0</v>
      </c>
    </row>
    <row r="209" spans="1:7" s="180" customFormat="1">
      <c r="A209" s="232"/>
      <c r="B209" s="225"/>
      <c r="C209" s="224"/>
      <c r="D209" s="220"/>
      <c r="E209" s="221"/>
      <c r="F209" s="222"/>
      <c r="G209" s="223"/>
    </row>
    <row r="210" spans="1:7" s="11" customFormat="1">
      <c r="A210" s="135" t="s">
        <v>70</v>
      </c>
      <c r="B210" s="8"/>
      <c r="C210" s="18" t="s">
        <v>136</v>
      </c>
      <c r="D210" s="96"/>
      <c r="E210" s="193"/>
      <c r="F210" s="96"/>
      <c r="G210" s="194"/>
    </row>
    <row r="211" spans="1:7" s="11" customFormat="1">
      <c r="A211" s="142"/>
      <c r="B211" s="30" t="s">
        <v>3</v>
      </c>
      <c r="C211" s="230">
        <v>2</v>
      </c>
      <c r="D211" s="21" t="s">
        <v>63</v>
      </c>
      <c r="E211" s="197"/>
      <c r="F211" s="59" t="s">
        <v>4</v>
      </c>
      <c r="G211" s="87">
        <f>E211*C211</f>
        <v>0</v>
      </c>
    </row>
    <row r="212" spans="1:7" s="11" customFormat="1">
      <c r="A212" s="142"/>
      <c r="B212" s="30"/>
      <c r="C212" s="196"/>
      <c r="D212" s="195"/>
      <c r="E212" s="197"/>
      <c r="F212" s="59"/>
      <c r="G212" s="87"/>
    </row>
    <row r="213" spans="1:7">
      <c r="A213" s="143"/>
      <c r="B213" s="45"/>
      <c r="C213" s="46"/>
      <c r="D213" s="47"/>
      <c r="E213" s="148"/>
      <c r="F213" s="47"/>
      <c r="G213" s="48"/>
    </row>
    <row r="214" spans="1:7" ht="15.5">
      <c r="A214" s="99" t="s">
        <v>25</v>
      </c>
      <c r="B214" s="50"/>
      <c r="C214" s="3" t="s">
        <v>81</v>
      </c>
      <c r="D214" s="49"/>
      <c r="E214" s="51"/>
      <c r="F214" s="50" t="s">
        <v>57</v>
      </c>
      <c r="G214" s="52">
        <f>SUM(G195:G213)</f>
        <v>0</v>
      </c>
    </row>
    <row r="215" spans="1:7">
      <c r="A215" s="144"/>
      <c r="B215" s="54"/>
      <c r="C215" s="55"/>
      <c r="D215" s="56"/>
      <c r="E215" s="149"/>
      <c r="F215" s="56"/>
      <c r="G215" s="57"/>
    </row>
    <row r="216" spans="1:7">
      <c r="A216" s="7"/>
      <c r="B216" s="15"/>
      <c r="C216" s="16"/>
      <c r="D216" s="4"/>
      <c r="E216" s="126"/>
      <c r="F216" s="4"/>
      <c r="G216" s="17"/>
    </row>
    <row r="217" spans="1:7" ht="15.5">
      <c r="A217" s="99" t="s">
        <v>26</v>
      </c>
      <c r="B217" s="50"/>
      <c r="C217" s="3" t="s">
        <v>52</v>
      </c>
      <c r="D217" s="49"/>
      <c r="E217" s="51"/>
      <c r="F217" s="49"/>
      <c r="G217" s="52"/>
    </row>
    <row r="218" spans="1:7" s="11" customFormat="1">
      <c r="A218" s="28"/>
      <c r="B218" s="8"/>
      <c r="C218" s="84"/>
      <c r="D218" s="10"/>
      <c r="E218" s="138"/>
      <c r="F218" s="10"/>
      <c r="G218" s="6"/>
    </row>
    <row r="219" spans="1:7" s="11" customFormat="1" ht="266">
      <c r="A219" s="28"/>
      <c r="B219" s="8"/>
      <c r="C219" s="18" t="s">
        <v>28</v>
      </c>
      <c r="D219" s="10"/>
      <c r="E219" s="138"/>
      <c r="F219" s="10"/>
      <c r="G219" s="6"/>
    </row>
    <row r="220" spans="1:7" s="11" customFormat="1" ht="112">
      <c r="A220" s="28"/>
      <c r="B220" s="8"/>
      <c r="C220" s="9" t="s">
        <v>75</v>
      </c>
      <c r="D220" s="10"/>
      <c r="E220" s="138"/>
      <c r="F220" s="10"/>
      <c r="G220" s="6"/>
    </row>
    <row r="221" spans="1:7" ht="336">
      <c r="A221" s="141" t="s">
        <v>2</v>
      </c>
      <c r="B221" s="4"/>
      <c r="C221" s="20" t="s">
        <v>82</v>
      </c>
      <c r="D221" s="4"/>
      <c r="E221" s="198"/>
      <c r="F221" s="4"/>
      <c r="G221" s="17"/>
    </row>
    <row r="222" spans="1:7">
      <c r="A222" s="141" t="s">
        <v>12</v>
      </c>
      <c r="B222" s="4"/>
      <c r="C222" s="85" t="s">
        <v>168</v>
      </c>
      <c r="D222" s="4"/>
      <c r="E222" s="198"/>
      <c r="F222" s="4"/>
      <c r="G222" s="17"/>
    </row>
    <row r="223" spans="1:7" ht="70">
      <c r="A223" s="7"/>
      <c r="B223" s="12"/>
      <c r="C223" s="86" t="s">
        <v>27</v>
      </c>
      <c r="D223" s="7"/>
      <c r="E223" s="192"/>
      <c r="F223" s="13"/>
      <c r="G223" s="14"/>
    </row>
    <row r="224" spans="1:7" s="11" customFormat="1">
      <c r="A224" s="135"/>
      <c r="B224" s="8"/>
      <c r="C224" s="217"/>
      <c r="D224" s="10"/>
      <c r="E224" s="150"/>
      <c r="F224" s="10"/>
      <c r="G224" s="72"/>
    </row>
    <row r="225" spans="1:7" s="11" customFormat="1">
      <c r="A225" s="135"/>
      <c r="B225" s="8" t="s">
        <v>142</v>
      </c>
      <c r="C225" s="217">
        <v>49</v>
      </c>
      <c r="D225" s="10"/>
      <c r="E225" s="150"/>
      <c r="F225" s="10"/>
      <c r="G225" s="72"/>
    </row>
    <row r="226" spans="1:7" s="11" customFormat="1">
      <c r="A226" s="135"/>
      <c r="B226" s="8"/>
      <c r="C226" s="219" t="str">
        <f>"UKUPNO: "&amp;SUM(C224:C225)&amp;" m'"</f>
        <v>UKUPNO: 49 m'</v>
      </c>
      <c r="D226" s="10"/>
      <c r="E226" s="150"/>
      <c r="F226" s="10"/>
      <c r="G226" s="72"/>
    </row>
    <row r="227" spans="1:7" s="11" customFormat="1">
      <c r="A227" s="135"/>
      <c r="B227" s="8"/>
      <c r="C227" s="38"/>
      <c r="D227" s="10"/>
      <c r="E227" s="150"/>
      <c r="F227" s="10"/>
      <c r="G227" s="72"/>
    </row>
    <row r="228" spans="1:7">
      <c r="A228" s="7"/>
      <c r="B228" s="12" t="s">
        <v>6</v>
      </c>
      <c r="C228" s="25">
        <v>50</v>
      </c>
      <c r="D228" s="7" t="s">
        <v>63</v>
      </c>
      <c r="E228" s="125"/>
      <c r="F228" s="13" t="s">
        <v>4</v>
      </c>
      <c r="G228" s="62">
        <f>C228*E228</f>
        <v>0</v>
      </c>
    </row>
    <row r="229" spans="1:7">
      <c r="A229" s="21"/>
      <c r="B229" s="22"/>
      <c r="C229" s="80"/>
      <c r="D229" s="23"/>
      <c r="E229" s="100"/>
      <c r="F229" s="23"/>
      <c r="G229" s="24"/>
    </row>
    <row r="230" spans="1:7">
      <c r="A230" s="141" t="s">
        <v>72</v>
      </c>
      <c r="B230" s="4"/>
      <c r="C230" s="85" t="s">
        <v>95</v>
      </c>
      <c r="D230" s="4"/>
      <c r="E230" s="198"/>
      <c r="F230" s="4"/>
      <c r="G230" s="17"/>
    </row>
    <row r="231" spans="1:7" ht="70">
      <c r="A231" s="7"/>
      <c r="B231" s="12"/>
      <c r="C231" s="86" t="s">
        <v>27</v>
      </c>
      <c r="D231" s="7"/>
      <c r="E231" s="192"/>
      <c r="F231" s="13"/>
      <c r="G231" s="14"/>
    </row>
    <row r="232" spans="1:7" s="11" customFormat="1">
      <c r="A232" s="135"/>
      <c r="B232" s="8" t="s">
        <v>143</v>
      </c>
      <c r="C232" s="217">
        <v>38</v>
      </c>
      <c r="D232" s="10"/>
      <c r="E232" s="150"/>
      <c r="F232" s="10"/>
      <c r="G232" s="72"/>
    </row>
    <row r="233" spans="1:7" s="11" customFormat="1">
      <c r="A233" s="135"/>
      <c r="B233" s="8"/>
      <c r="C233" s="219" t="str">
        <f>"UKUPNO: "&amp;SUM(C232:C232)&amp;" m'"</f>
        <v>UKUPNO: 38 m'</v>
      </c>
      <c r="D233" s="10"/>
      <c r="E233" s="150"/>
      <c r="F233" s="10"/>
      <c r="G233" s="72"/>
    </row>
    <row r="234" spans="1:7" s="11" customFormat="1" ht="7.5" customHeight="1">
      <c r="A234" s="135"/>
      <c r="B234" s="8"/>
      <c r="C234" s="38"/>
      <c r="D234" s="10"/>
      <c r="E234" s="150"/>
      <c r="F234" s="10"/>
      <c r="G234" s="72"/>
    </row>
    <row r="235" spans="1:7">
      <c r="A235" s="7"/>
      <c r="B235" s="12" t="s">
        <v>6</v>
      </c>
      <c r="C235" s="25">
        <v>38</v>
      </c>
      <c r="D235" s="7" t="s">
        <v>63</v>
      </c>
      <c r="E235" s="125"/>
      <c r="F235" s="13" t="s">
        <v>4</v>
      </c>
      <c r="G235" s="62">
        <f>C235*E235</f>
        <v>0</v>
      </c>
    </row>
    <row r="236" spans="1:7">
      <c r="A236" s="21"/>
      <c r="B236" s="22"/>
      <c r="C236" s="80"/>
      <c r="D236" s="23"/>
      <c r="E236" s="100"/>
      <c r="F236" s="23"/>
      <c r="G236" s="24"/>
    </row>
    <row r="237" spans="1:7" ht="308">
      <c r="A237" s="142" t="s">
        <v>5</v>
      </c>
      <c r="B237" s="22"/>
      <c r="C237" s="9" t="s">
        <v>96</v>
      </c>
      <c r="D237" s="23"/>
      <c r="E237" s="124"/>
      <c r="F237" s="23"/>
      <c r="G237" s="24"/>
    </row>
    <row r="238" spans="1:7" ht="98">
      <c r="A238" s="21"/>
      <c r="B238" s="22"/>
      <c r="C238" s="9" t="s">
        <v>56</v>
      </c>
      <c r="D238" s="23"/>
      <c r="E238" s="124"/>
      <c r="F238" s="23"/>
      <c r="G238" s="24"/>
    </row>
    <row r="239" spans="1:7">
      <c r="A239" s="142" t="s">
        <v>23</v>
      </c>
      <c r="B239" s="22"/>
      <c r="C239" s="18" t="s">
        <v>105</v>
      </c>
      <c r="D239" s="23"/>
      <c r="E239" s="124"/>
      <c r="F239" s="23"/>
      <c r="G239" s="24"/>
    </row>
    <row r="240" spans="1:7">
      <c r="A240" s="170" t="s">
        <v>235</v>
      </c>
      <c r="B240" s="22"/>
      <c r="C240" s="27" t="s">
        <v>123</v>
      </c>
      <c r="D240" s="23"/>
      <c r="E240" s="124"/>
      <c r="F240" s="23"/>
      <c r="G240" s="24"/>
    </row>
    <row r="241" spans="1:7" ht="70">
      <c r="A241" s="142"/>
      <c r="B241" s="22"/>
      <c r="C241" s="27" t="s">
        <v>97</v>
      </c>
      <c r="D241" s="23"/>
      <c r="E241" s="124"/>
      <c r="F241" s="23"/>
      <c r="G241" s="24"/>
    </row>
    <row r="242" spans="1:7" s="11" customFormat="1">
      <c r="A242" s="135"/>
      <c r="B242" s="8" t="s">
        <v>143</v>
      </c>
      <c r="C242" s="98">
        <v>1</v>
      </c>
      <c r="D242" s="10"/>
      <c r="E242" s="150"/>
      <c r="F242" s="10"/>
      <c r="G242" s="72"/>
    </row>
    <row r="243" spans="1:7" s="134" customFormat="1">
      <c r="A243" s="131"/>
      <c r="B243" s="136"/>
      <c r="C243" s="219" t="str">
        <f>"UKUPNO: "&amp;SUM(C242:C242)&amp;" kom."</f>
        <v>UKUPNO: 1 kom.</v>
      </c>
      <c r="D243" s="132"/>
      <c r="E243" s="151"/>
      <c r="F243" s="132"/>
      <c r="G243" s="133"/>
    </row>
    <row r="244" spans="1:7" s="134" customFormat="1" ht="8" customHeight="1">
      <c r="A244" s="131"/>
      <c r="B244" s="136"/>
      <c r="C244" s="38"/>
      <c r="D244" s="132"/>
      <c r="E244" s="151"/>
      <c r="F244" s="132"/>
      <c r="G244" s="133"/>
    </row>
    <row r="245" spans="1:7" s="42" customFormat="1">
      <c r="A245" s="142"/>
      <c r="B245" s="12" t="s">
        <v>3</v>
      </c>
      <c r="C245" s="21">
        <v>1</v>
      </c>
      <c r="D245" s="21" t="s">
        <v>63</v>
      </c>
      <c r="E245" s="125"/>
      <c r="F245" s="41" t="s">
        <v>4</v>
      </c>
      <c r="G245" s="14">
        <f>C245*E245</f>
        <v>0</v>
      </c>
    </row>
    <row r="246" spans="1:7" s="42" customFormat="1">
      <c r="A246" s="142"/>
      <c r="B246" s="12"/>
      <c r="C246" s="21"/>
      <c r="D246" s="21"/>
      <c r="E246" s="125"/>
      <c r="F246" s="41"/>
      <c r="G246" s="14"/>
    </row>
    <row r="247" spans="1:7">
      <c r="A247" s="170" t="s">
        <v>154</v>
      </c>
      <c r="B247" s="22"/>
      <c r="C247" s="27" t="s">
        <v>106</v>
      </c>
      <c r="D247" s="23"/>
      <c r="E247" s="124"/>
      <c r="F247" s="23"/>
      <c r="G247" s="24"/>
    </row>
    <row r="248" spans="1:7" ht="70">
      <c r="A248" s="142"/>
      <c r="B248" s="22"/>
      <c r="C248" s="27" t="s">
        <v>97</v>
      </c>
      <c r="D248" s="23"/>
      <c r="E248" s="124"/>
      <c r="F248" s="23"/>
      <c r="G248" s="24"/>
    </row>
    <row r="249" spans="1:7" s="11" customFormat="1">
      <c r="A249" s="135"/>
      <c r="B249" s="8" t="s">
        <v>143</v>
      </c>
      <c r="C249" s="98">
        <v>1</v>
      </c>
      <c r="D249" s="10"/>
      <c r="E249" s="150"/>
      <c r="F249" s="10"/>
      <c r="G249" s="72"/>
    </row>
    <row r="250" spans="1:7" s="134" customFormat="1">
      <c r="A250" s="131"/>
      <c r="B250" s="136"/>
      <c r="C250" s="219" t="str">
        <f>"UKUPNO: "&amp;SUM(C249:C249)&amp;" kom."</f>
        <v>UKUPNO: 1 kom.</v>
      </c>
      <c r="D250" s="132"/>
      <c r="E250" s="151"/>
      <c r="F250" s="132"/>
      <c r="G250" s="133"/>
    </row>
    <row r="251" spans="1:7" s="134" customFormat="1">
      <c r="A251" s="131"/>
      <c r="B251" s="136"/>
      <c r="C251" s="38"/>
      <c r="D251" s="132"/>
      <c r="E251" s="151"/>
      <c r="F251" s="132"/>
      <c r="G251" s="133"/>
    </row>
    <row r="252" spans="1:7" s="42" customFormat="1">
      <c r="A252" s="142"/>
      <c r="B252" s="12" t="s">
        <v>3</v>
      </c>
      <c r="C252" s="21">
        <v>1</v>
      </c>
      <c r="D252" s="21" t="s">
        <v>63</v>
      </c>
      <c r="E252" s="125"/>
      <c r="F252" s="41" t="s">
        <v>4</v>
      </c>
      <c r="G252" s="14">
        <f>C252*E252</f>
        <v>0</v>
      </c>
    </row>
    <row r="253" spans="1:7">
      <c r="A253" s="141"/>
      <c r="B253" s="12"/>
      <c r="C253" s="25"/>
      <c r="D253" s="7"/>
      <c r="E253" s="125"/>
      <c r="F253" s="13"/>
      <c r="G253" s="62"/>
    </row>
    <row r="254" spans="1:7">
      <c r="A254" s="142" t="s">
        <v>155</v>
      </c>
      <c r="B254" s="22"/>
      <c r="C254" s="27" t="s">
        <v>107</v>
      </c>
      <c r="D254" s="23"/>
      <c r="E254" s="124"/>
      <c r="F254" s="23"/>
      <c r="G254" s="24"/>
    </row>
    <row r="255" spans="1:7" ht="70">
      <c r="A255" s="142"/>
      <c r="B255" s="22"/>
      <c r="C255" s="27" t="s">
        <v>97</v>
      </c>
      <c r="D255" s="23"/>
      <c r="E255" s="124"/>
      <c r="F255" s="23"/>
      <c r="G255" s="24"/>
    </row>
    <row r="256" spans="1:7" s="11" customFormat="1">
      <c r="A256" s="135"/>
      <c r="B256" s="8" t="s">
        <v>143</v>
      </c>
      <c r="C256" s="98">
        <v>1</v>
      </c>
      <c r="D256" s="10"/>
      <c r="E256" s="150"/>
      <c r="F256" s="10"/>
      <c r="G256" s="72"/>
    </row>
    <row r="257" spans="1:7" s="134" customFormat="1">
      <c r="A257" s="131"/>
      <c r="B257" s="136"/>
      <c r="C257" s="219" t="str">
        <f>"UKUPNO: "&amp;SUM(C256:C256)&amp;" kom."</f>
        <v>UKUPNO: 1 kom.</v>
      </c>
      <c r="D257" s="132"/>
      <c r="E257" s="151"/>
      <c r="F257" s="132"/>
      <c r="G257" s="133"/>
    </row>
    <row r="258" spans="1:7" s="134" customFormat="1">
      <c r="A258" s="131"/>
      <c r="B258" s="136"/>
      <c r="C258" s="38"/>
      <c r="D258" s="132"/>
      <c r="E258" s="151"/>
      <c r="F258" s="132"/>
      <c r="G258" s="133"/>
    </row>
    <row r="259" spans="1:7" s="42" customFormat="1">
      <c r="A259" s="142"/>
      <c r="B259" s="12" t="s">
        <v>3</v>
      </c>
      <c r="C259" s="21">
        <v>1</v>
      </c>
      <c r="D259" s="7" t="s">
        <v>63</v>
      </c>
      <c r="E259" s="125"/>
      <c r="F259" s="41" t="s">
        <v>4</v>
      </c>
      <c r="G259" s="14">
        <f>C259*E259</f>
        <v>0</v>
      </c>
    </row>
    <row r="260" spans="1:7">
      <c r="A260" s="141"/>
      <c r="B260" s="12"/>
      <c r="C260" s="25"/>
      <c r="D260" s="7"/>
      <c r="E260" s="125"/>
      <c r="F260" s="13"/>
      <c r="G260" s="62"/>
    </row>
    <row r="261" spans="1:7">
      <c r="A261" s="142" t="s">
        <v>156</v>
      </c>
      <c r="B261" s="22"/>
      <c r="C261" s="27" t="s">
        <v>153</v>
      </c>
      <c r="D261" s="23"/>
      <c r="E261" s="124"/>
      <c r="F261" s="23"/>
      <c r="G261" s="24"/>
    </row>
    <row r="262" spans="1:7" ht="70">
      <c r="A262" s="142"/>
      <c r="B262" s="22"/>
      <c r="C262" s="27" t="s">
        <v>97</v>
      </c>
      <c r="D262" s="23"/>
      <c r="E262" s="124"/>
      <c r="F262" s="23"/>
      <c r="G262" s="24"/>
    </row>
    <row r="263" spans="1:7" s="11" customFormat="1">
      <c r="A263" s="135"/>
      <c r="B263" s="8" t="s">
        <v>143</v>
      </c>
      <c r="C263" s="98">
        <v>1</v>
      </c>
      <c r="D263" s="10"/>
      <c r="E263" s="150"/>
      <c r="F263" s="10"/>
      <c r="G263" s="72"/>
    </row>
    <row r="264" spans="1:7" s="134" customFormat="1">
      <c r="A264" s="131"/>
      <c r="B264" s="136"/>
      <c r="C264" s="219" t="str">
        <f>"UKUPNO: "&amp;SUM(C263:C263)&amp;" kom."</f>
        <v>UKUPNO: 1 kom.</v>
      </c>
      <c r="D264" s="132"/>
      <c r="E264" s="151"/>
      <c r="F264" s="132"/>
      <c r="G264" s="133"/>
    </row>
    <row r="265" spans="1:7" s="134" customFormat="1">
      <c r="A265" s="131"/>
      <c r="B265" s="136"/>
      <c r="C265" s="38"/>
      <c r="D265" s="132"/>
      <c r="E265" s="151"/>
      <c r="F265" s="132"/>
      <c r="G265" s="133"/>
    </row>
    <row r="266" spans="1:7" s="42" customFormat="1">
      <c r="A266" s="142"/>
      <c r="B266" s="12" t="s">
        <v>3</v>
      </c>
      <c r="C266" s="21">
        <v>1</v>
      </c>
      <c r="D266" s="7" t="s">
        <v>63</v>
      </c>
      <c r="E266" s="125"/>
      <c r="F266" s="41" t="s">
        <v>4</v>
      </c>
      <c r="G266" s="14">
        <f>C266*E266</f>
        <v>0</v>
      </c>
    </row>
    <row r="267" spans="1:7" s="184" customFormat="1">
      <c r="A267" s="172"/>
      <c r="B267" s="173"/>
      <c r="C267" s="185"/>
      <c r="D267" s="174"/>
      <c r="E267" s="175"/>
      <c r="F267" s="176"/>
      <c r="G267" s="177"/>
    </row>
    <row r="268" spans="1:7">
      <c r="A268" s="142" t="s">
        <v>236</v>
      </c>
      <c r="B268" s="22"/>
      <c r="C268" s="27" t="s">
        <v>108</v>
      </c>
      <c r="D268" s="23"/>
      <c r="E268" s="124"/>
      <c r="F268" s="23"/>
      <c r="G268" s="24"/>
    </row>
    <row r="269" spans="1:7" ht="70">
      <c r="A269" s="142"/>
      <c r="B269" s="22"/>
      <c r="C269" s="27" t="s">
        <v>97</v>
      </c>
      <c r="D269" s="23"/>
      <c r="E269" s="124"/>
      <c r="F269" s="23"/>
      <c r="G269" s="24"/>
    </row>
    <row r="270" spans="1:7" s="11" customFormat="1">
      <c r="A270" s="135"/>
      <c r="B270" s="8" t="s">
        <v>143</v>
      </c>
      <c r="C270" s="98">
        <v>1</v>
      </c>
      <c r="D270" s="10"/>
      <c r="E270" s="150"/>
      <c r="F270" s="10"/>
      <c r="G270" s="72"/>
    </row>
    <row r="271" spans="1:7" s="134" customFormat="1">
      <c r="A271" s="131"/>
      <c r="B271" s="136"/>
      <c r="C271" s="219" t="str">
        <f>"UKUPNO: "&amp;SUM(C270:C270)&amp;" kom."</f>
        <v>UKUPNO: 1 kom.</v>
      </c>
      <c r="D271" s="132"/>
      <c r="E271" s="151"/>
      <c r="F271" s="132"/>
      <c r="G271" s="133"/>
    </row>
    <row r="272" spans="1:7" s="134" customFormat="1">
      <c r="A272" s="131"/>
      <c r="B272" s="136"/>
      <c r="C272" s="38"/>
      <c r="D272" s="132"/>
      <c r="E272" s="151"/>
      <c r="F272" s="132"/>
      <c r="G272" s="133"/>
    </row>
    <row r="273" spans="1:7" s="42" customFormat="1">
      <c r="A273" s="142"/>
      <c r="B273" s="12" t="s">
        <v>3</v>
      </c>
      <c r="C273" s="21">
        <v>1</v>
      </c>
      <c r="D273" s="21" t="s">
        <v>63</v>
      </c>
      <c r="E273" s="125"/>
      <c r="F273" s="41" t="s">
        <v>4</v>
      </c>
      <c r="G273" s="14">
        <f>C273*E273</f>
        <v>0</v>
      </c>
    </row>
    <row r="274" spans="1:7" s="184" customFormat="1">
      <c r="A274" s="172"/>
      <c r="B274" s="173"/>
      <c r="C274" s="185"/>
      <c r="D274" s="174"/>
      <c r="E274" s="175"/>
      <c r="F274" s="176"/>
      <c r="G274" s="177"/>
    </row>
    <row r="275" spans="1:7">
      <c r="A275" s="142" t="s">
        <v>157</v>
      </c>
      <c r="B275" s="22"/>
      <c r="C275" s="27" t="s">
        <v>109</v>
      </c>
      <c r="D275" s="23"/>
      <c r="E275" s="124"/>
      <c r="F275" s="23"/>
      <c r="G275" s="24"/>
    </row>
    <row r="276" spans="1:7" ht="70">
      <c r="A276" s="142"/>
      <c r="B276" s="22"/>
      <c r="C276" s="27" t="s">
        <v>97</v>
      </c>
      <c r="D276" s="23"/>
      <c r="E276" s="124"/>
      <c r="F276" s="23"/>
      <c r="G276" s="24"/>
    </row>
    <row r="277" spans="1:7" s="11" customFormat="1">
      <c r="A277" s="135"/>
      <c r="B277" s="8" t="s">
        <v>143</v>
      </c>
      <c r="C277" s="98">
        <v>1</v>
      </c>
      <c r="D277" s="10"/>
      <c r="E277" s="150"/>
      <c r="F277" s="10"/>
      <c r="G277" s="72"/>
    </row>
    <row r="278" spans="1:7" s="134" customFormat="1">
      <c r="A278" s="131"/>
      <c r="B278" s="136"/>
      <c r="C278" s="219" t="str">
        <f>"UKUPNO: "&amp;SUM(C277:C277)&amp;" kom."</f>
        <v>UKUPNO: 1 kom.</v>
      </c>
      <c r="D278" s="132"/>
      <c r="E278" s="151"/>
      <c r="F278" s="132"/>
      <c r="G278" s="133"/>
    </row>
    <row r="279" spans="1:7" s="134" customFormat="1">
      <c r="A279" s="131"/>
      <c r="B279" s="136"/>
      <c r="C279" s="38"/>
      <c r="D279" s="132"/>
      <c r="E279" s="151"/>
      <c r="F279" s="132"/>
      <c r="G279" s="133"/>
    </row>
    <row r="280" spans="1:7" s="42" customFormat="1">
      <c r="A280" s="142"/>
      <c r="B280" s="12" t="s">
        <v>3</v>
      </c>
      <c r="C280" s="21">
        <v>1</v>
      </c>
      <c r="D280" s="21" t="s">
        <v>63</v>
      </c>
      <c r="E280" s="125"/>
      <c r="F280" s="41" t="s">
        <v>4</v>
      </c>
      <c r="G280" s="14">
        <f>C280*E280</f>
        <v>0</v>
      </c>
    </row>
    <row r="281" spans="1:7">
      <c r="A281" s="141"/>
      <c r="B281" s="12"/>
      <c r="C281" s="25"/>
      <c r="D281" s="7"/>
      <c r="E281" s="125"/>
      <c r="F281" s="13"/>
      <c r="G281" s="62"/>
    </row>
    <row r="282" spans="1:7">
      <c r="A282" s="142" t="s">
        <v>237</v>
      </c>
      <c r="B282" s="22"/>
      <c r="C282" s="204" t="s">
        <v>175</v>
      </c>
      <c r="D282" s="23"/>
      <c r="E282" s="124"/>
      <c r="F282" s="23"/>
      <c r="G282" s="24"/>
    </row>
    <row r="283" spans="1:7" ht="70">
      <c r="A283" s="142"/>
      <c r="B283" s="22"/>
      <c r="C283" s="27" t="s">
        <v>97</v>
      </c>
      <c r="D283" s="23"/>
      <c r="E283" s="124"/>
      <c r="F283" s="23"/>
      <c r="G283" s="24"/>
    </row>
    <row r="284" spans="1:7" s="11" customFormat="1">
      <c r="A284" s="135"/>
      <c r="B284" s="8" t="s">
        <v>176</v>
      </c>
      <c r="C284" s="98">
        <v>1</v>
      </c>
      <c r="D284" s="10"/>
      <c r="E284" s="150"/>
      <c r="F284" s="10"/>
      <c r="G284" s="72"/>
    </row>
    <row r="285" spans="1:7" s="134" customFormat="1">
      <c r="A285" s="131"/>
      <c r="B285" s="136"/>
      <c r="C285" s="219" t="str">
        <f>"UKUPNO: "&amp;SUM(C284:C284)&amp;" kom."</f>
        <v>UKUPNO: 1 kom.</v>
      </c>
      <c r="D285" s="132"/>
      <c r="E285" s="151"/>
      <c r="F285" s="132"/>
      <c r="G285" s="133"/>
    </row>
    <row r="286" spans="1:7" s="134" customFormat="1">
      <c r="A286" s="131"/>
      <c r="B286" s="136"/>
      <c r="C286" s="38"/>
      <c r="D286" s="132"/>
      <c r="E286" s="151"/>
      <c r="F286" s="132"/>
      <c r="G286" s="133"/>
    </row>
    <row r="287" spans="1:7" s="42" customFormat="1">
      <c r="A287" s="142"/>
      <c r="B287" s="12" t="s">
        <v>3</v>
      </c>
      <c r="C287" s="21">
        <v>1</v>
      </c>
      <c r="D287" s="21" t="s">
        <v>63</v>
      </c>
      <c r="E287" s="125"/>
      <c r="F287" s="41" t="s">
        <v>4</v>
      </c>
      <c r="G287" s="14">
        <f>C287*E287</f>
        <v>0</v>
      </c>
    </row>
    <row r="288" spans="1:7">
      <c r="A288" s="141"/>
      <c r="B288" s="12"/>
      <c r="C288" s="25"/>
      <c r="D288" s="7"/>
      <c r="E288" s="125"/>
      <c r="F288" s="13"/>
      <c r="G288" s="62"/>
    </row>
    <row r="289" spans="1:7">
      <c r="A289" s="142" t="s">
        <v>70</v>
      </c>
      <c r="B289" s="22"/>
      <c r="C289" s="18" t="s">
        <v>110</v>
      </c>
      <c r="D289" s="23"/>
      <c r="E289" s="124"/>
      <c r="F289" s="23"/>
      <c r="G289" s="24"/>
    </row>
    <row r="290" spans="1:7">
      <c r="A290" s="142" t="s">
        <v>71</v>
      </c>
      <c r="B290" s="22"/>
      <c r="C290" s="27" t="s">
        <v>111</v>
      </c>
      <c r="D290" s="23"/>
      <c r="E290" s="124"/>
      <c r="F290" s="23"/>
      <c r="G290" s="24"/>
    </row>
    <row r="291" spans="1:7" ht="70">
      <c r="A291" s="142"/>
      <c r="B291" s="22"/>
      <c r="C291" s="27" t="s">
        <v>97</v>
      </c>
      <c r="D291" s="23"/>
      <c r="E291" s="124"/>
      <c r="F291" s="23"/>
      <c r="G291" s="24"/>
    </row>
    <row r="292" spans="1:7" s="11" customFormat="1">
      <c r="A292" s="135"/>
      <c r="B292" s="8" t="s">
        <v>143</v>
      </c>
      <c r="C292" s="98">
        <v>1</v>
      </c>
      <c r="D292" s="10"/>
      <c r="E292" s="150"/>
      <c r="F292" s="10"/>
      <c r="G292" s="72"/>
    </row>
    <row r="293" spans="1:7" s="134" customFormat="1">
      <c r="A293" s="131"/>
      <c r="B293" s="136"/>
      <c r="C293" s="219" t="str">
        <f>"UKUPNO: "&amp;SUM(C292:C292)&amp;" kom."</f>
        <v>UKUPNO: 1 kom.</v>
      </c>
      <c r="D293" s="132"/>
      <c r="E293" s="151"/>
      <c r="F293" s="132"/>
      <c r="G293" s="133"/>
    </row>
    <row r="294" spans="1:7" s="134" customFormat="1">
      <c r="A294" s="131"/>
      <c r="B294" s="136"/>
      <c r="C294" s="38"/>
      <c r="D294" s="132"/>
      <c r="E294" s="151"/>
      <c r="F294" s="132"/>
      <c r="G294" s="133"/>
    </row>
    <row r="295" spans="1:7" s="42" customFormat="1">
      <c r="A295" s="142"/>
      <c r="B295" s="12" t="s">
        <v>3</v>
      </c>
      <c r="C295" s="21">
        <v>1</v>
      </c>
      <c r="D295" s="21" t="s">
        <v>63</v>
      </c>
      <c r="E295" s="125"/>
      <c r="F295" s="41" t="s">
        <v>4</v>
      </c>
      <c r="G295" s="14">
        <f>C295*E295</f>
        <v>0</v>
      </c>
    </row>
    <row r="296" spans="1:7">
      <c r="A296" s="142"/>
      <c r="B296" s="22"/>
      <c r="C296" s="18"/>
      <c r="D296" s="23"/>
      <c r="E296" s="124"/>
      <c r="F296" s="23"/>
      <c r="G296" s="24"/>
    </row>
    <row r="297" spans="1:7" ht="154">
      <c r="A297" s="142" t="s">
        <v>33</v>
      </c>
      <c r="B297" s="22"/>
      <c r="C297" s="9" t="s">
        <v>115</v>
      </c>
      <c r="D297" s="23"/>
      <c r="E297" s="124"/>
      <c r="F297" s="23"/>
      <c r="G297" s="24"/>
    </row>
    <row r="298" spans="1:7">
      <c r="A298" s="142" t="s">
        <v>45</v>
      </c>
      <c r="B298" s="22"/>
      <c r="C298" s="27" t="s">
        <v>116</v>
      </c>
      <c r="D298" s="23"/>
      <c r="E298" s="124"/>
      <c r="F298" s="23"/>
      <c r="G298" s="24"/>
    </row>
    <row r="299" spans="1:7" ht="70">
      <c r="A299" s="142"/>
      <c r="B299" s="22"/>
      <c r="C299" s="27" t="s">
        <v>97</v>
      </c>
      <c r="D299" s="23"/>
      <c r="E299" s="124"/>
      <c r="F299" s="23"/>
      <c r="G299" s="24"/>
    </row>
    <row r="300" spans="1:7" s="11" customFormat="1">
      <c r="A300" s="135"/>
      <c r="B300" s="8"/>
      <c r="C300" s="98"/>
      <c r="D300" s="10"/>
      <c r="E300" s="150"/>
      <c r="F300" s="10"/>
      <c r="G300" s="72"/>
    </row>
    <row r="301" spans="1:7" s="11" customFormat="1">
      <c r="A301" s="135"/>
      <c r="B301" s="8" t="s">
        <v>143</v>
      </c>
      <c r="C301" s="98">
        <v>2</v>
      </c>
      <c r="D301" s="10"/>
      <c r="E301" s="150"/>
      <c r="F301" s="10"/>
      <c r="G301" s="72"/>
    </row>
    <row r="302" spans="1:7" s="134" customFormat="1">
      <c r="A302" s="131"/>
      <c r="B302" s="136"/>
      <c r="C302" s="219" t="str">
        <f>"UKUPNO: "&amp;SUM(C301:C301)&amp;" kom."</f>
        <v>UKUPNO: 2 kom.</v>
      </c>
      <c r="D302" s="132"/>
      <c r="E302" s="151"/>
      <c r="F302" s="132"/>
      <c r="G302" s="133"/>
    </row>
    <row r="303" spans="1:7" s="134" customFormat="1">
      <c r="A303" s="131"/>
      <c r="B303" s="136"/>
      <c r="C303" s="38"/>
      <c r="D303" s="132"/>
      <c r="E303" s="151"/>
      <c r="F303" s="132"/>
      <c r="G303" s="133"/>
    </row>
    <row r="304" spans="1:7" s="42" customFormat="1">
      <c r="A304" s="142"/>
      <c r="B304" s="12" t="s">
        <v>3</v>
      </c>
      <c r="C304" s="21">
        <v>2</v>
      </c>
      <c r="D304" s="21" t="s">
        <v>63</v>
      </c>
      <c r="E304" s="125"/>
      <c r="F304" s="41" t="s">
        <v>4</v>
      </c>
      <c r="G304" s="14">
        <f>C304*E304</f>
        <v>0</v>
      </c>
    </row>
    <row r="305" spans="1:7">
      <c r="A305" s="142"/>
      <c r="B305" s="22"/>
      <c r="C305" s="18"/>
      <c r="D305" s="23"/>
      <c r="E305" s="124"/>
      <c r="F305" s="23"/>
      <c r="G305" s="24"/>
    </row>
    <row r="306" spans="1:7">
      <c r="A306" s="142" t="s">
        <v>74</v>
      </c>
      <c r="B306" s="22"/>
      <c r="C306" s="27" t="s">
        <v>169</v>
      </c>
      <c r="D306" s="23"/>
      <c r="E306" s="124"/>
      <c r="F306" s="23"/>
      <c r="G306" s="24"/>
    </row>
    <row r="307" spans="1:7" ht="70">
      <c r="A307" s="142"/>
      <c r="B307" s="22"/>
      <c r="C307" s="27" t="s">
        <v>97</v>
      </c>
      <c r="D307" s="23"/>
      <c r="E307" s="124"/>
      <c r="F307" s="23"/>
      <c r="G307" s="24"/>
    </row>
    <row r="308" spans="1:7" s="11" customFormat="1">
      <c r="A308" s="135"/>
      <c r="B308" s="8"/>
      <c r="C308" s="98"/>
      <c r="D308" s="10"/>
      <c r="E308" s="150"/>
      <c r="F308" s="10"/>
      <c r="G308" s="72"/>
    </row>
    <row r="309" spans="1:7" s="11" customFormat="1">
      <c r="A309" s="135"/>
      <c r="B309" s="8" t="s">
        <v>142</v>
      </c>
      <c r="C309" s="98">
        <v>2</v>
      </c>
      <c r="D309" s="10"/>
      <c r="E309" s="150"/>
      <c r="F309" s="10"/>
      <c r="G309" s="72"/>
    </row>
    <row r="310" spans="1:7" s="134" customFormat="1">
      <c r="A310" s="131"/>
      <c r="B310" s="136"/>
      <c r="C310" s="219" t="str">
        <f>"UKUPNO: "&amp;SUM(C308:C309)&amp;" kom."</f>
        <v>UKUPNO: 2 kom.</v>
      </c>
      <c r="D310" s="132"/>
      <c r="E310" s="151"/>
      <c r="F310" s="132"/>
      <c r="G310" s="133"/>
    </row>
    <row r="311" spans="1:7" s="134" customFormat="1">
      <c r="A311" s="131"/>
      <c r="B311" s="136"/>
      <c r="C311" s="38"/>
      <c r="D311" s="132"/>
      <c r="E311" s="151"/>
      <c r="F311" s="132"/>
      <c r="G311" s="133"/>
    </row>
    <row r="312" spans="1:7" s="42" customFormat="1">
      <c r="A312" s="142"/>
      <c r="B312" s="12" t="s">
        <v>3</v>
      </c>
      <c r="C312" s="21">
        <v>2</v>
      </c>
      <c r="D312" s="21" t="s">
        <v>63</v>
      </c>
      <c r="E312" s="125"/>
      <c r="F312" s="41" t="s">
        <v>4</v>
      </c>
      <c r="G312" s="14">
        <f>C312*E312</f>
        <v>0</v>
      </c>
    </row>
    <row r="313" spans="1:7">
      <c r="A313" s="142"/>
      <c r="B313" s="22"/>
      <c r="C313" s="18"/>
      <c r="D313" s="23"/>
      <c r="E313" s="124"/>
      <c r="F313" s="23"/>
      <c r="G313" s="24"/>
    </row>
    <row r="314" spans="1:7">
      <c r="A314" s="142" t="s">
        <v>224</v>
      </c>
      <c r="B314" s="22"/>
      <c r="C314" s="27" t="s">
        <v>170</v>
      </c>
      <c r="D314" s="23"/>
      <c r="E314" s="124"/>
      <c r="F314" s="23"/>
      <c r="G314" s="24"/>
    </row>
    <row r="315" spans="1:7" ht="70">
      <c r="A315" s="142"/>
      <c r="B315" s="22"/>
      <c r="C315" s="27" t="s">
        <v>97</v>
      </c>
      <c r="D315" s="23"/>
      <c r="E315" s="124"/>
      <c r="F315" s="23"/>
      <c r="G315" s="24"/>
    </row>
    <row r="316" spans="1:7" s="11" customFormat="1">
      <c r="A316" s="135"/>
      <c r="B316" s="8"/>
      <c r="C316" s="98"/>
      <c r="D316" s="10"/>
      <c r="E316" s="150"/>
      <c r="F316" s="10"/>
      <c r="G316" s="72"/>
    </row>
    <row r="317" spans="1:7" s="134" customFormat="1">
      <c r="A317" s="131"/>
      <c r="B317" s="136"/>
      <c r="C317" s="219" t="str">
        <f>"UKUPNO: "&amp;SUM(C316:C316)&amp;" kom."</f>
        <v>UKUPNO: 0 kom.</v>
      </c>
      <c r="D317" s="132"/>
      <c r="E317" s="151"/>
      <c r="F317" s="132"/>
      <c r="G317" s="133"/>
    </row>
    <row r="318" spans="1:7" s="134" customFormat="1">
      <c r="A318" s="131"/>
      <c r="B318" s="136"/>
      <c r="C318" s="38"/>
      <c r="D318" s="132"/>
      <c r="E318" s="151"/>
      <c r="F318" s="132"/>
      <c r="G318" s="133"/>
    </row>
    <row r="319" spans="1:7" s="42" customFormat="1">
      <c r="A319" s="142"/>
      <c r="B319" s="12" t="s">
        <v>3</v>
      </c>
      <c r="C319" s="21">
        <v>0</v>
      </c>
      <c r="D319" s="21" t="s">
        <v>63</v>
      </c>
      <c r="E319" s="125"/>
      <c r="F319" s="41" t="s">
        <v>4</v>
      </c>
      <c r="G319" s="14">
        <f>C319*E319</f>
        <v>0</v>
      </c>
    </row>
    <row r="320" spans="1:7">
      <c r="A320" s="142"/>
      <c r="B320" s="22"/>
      <c r="C320" s="18"/>
      <c r="D320" s="23"/>
      <c r="E320" s="124"/>
      <c r="F320" s="23"/>
      <c r="G320" s="24"/>
    </row>
    <row r="321" spans="1:7">
      <c r="A321" s="142" t="s">
        <v>238</v>
      </c>
      <c r="B321" s="22"/>
      <c r="C321" s="27" t="s">
        <v>117</v>
      </c>
      <c r="D321" s="23"/>
      <c r="E321" s="124"/>
      <c r="F321" s="23"/>
      <c r="G321" s="24"/>
    </row>
    <row r="322" spans="1:7" ht="70">
      <c r="A322" s="142"/>
      <c r="B322" s="22"/>
      <c r="C322" s="27" t="s">
        <v>97</v>
      </c>
      <c r="D322" s="23"/>
      <c r="E322" s="124"/>
      <c r="F322" s="23"/>
      <c r="G322" s="24"/>
    </row>
    <row r="323" spans="1:7" s="11" customFormat="1">
      <c r="A323" s="135"/>
      <c r="B323" s="8" t="s">
        <v>143</v>
      </c>
      <c r="C323" s="98">
        <v>1</v>
      </c>
      <c r="D323" s="10"/>
      <c r="E323" s="150"/>
      <c r="F323" s="10"/>
      <c r="G323" s="72"/>
    </row>
    <row r="324" spans="1:7" s="134" customFormat="1">
      <c r="A324" s="131"/>
      <c r="B324" s="136"/>
      <c r="C324" s="219" t="str">
        <f>"UKUPNO: "&amp;SUM(C323:C323)&amp;" kom."</f>
        <v>UKUPNO: 1 kom.</v>
      </c>
      <c r="D324" s="132"/>
      <c r="E324" s="151"/>
      <c r="F324" s="132"/>
      <c r="G324" s="133"/>
    </row>
    <row r="325" spans="1:7" s="134" customFormat="1">
      <c r="A325" s="131"/>
      <c r="B325" s="136"/>
      <c r="C325" s="38"/>
      <c r="D325" s="132"/>
      <c r="E325" s="151"/>
      <c r="F325" s="132"/>
      <c r="G325" s="133"/>
    </row>
    <row r="326" spans="1:7" s="42" customFormat="1">
      <c r="A326" s="142"/>
      <c r="B326" s="12" t="s">
        <v>3</v>
      </c>
      <c r="C326" s="21">
        <v>1</v>
      </c>
      <c r="D326" s="21" t="s">
        <v>63</v>
      </c>
      <c r="E326" s="125"/>
      <c r="F326" s="41" t="s">
        <v>4</v>
      </c>
      <c r="G326" s="14">
        <f>C326*E326</f>
        <v>0</v>
      </c>
    </row>
    <row r="327" spans="1:7">
      <c r="A327" s="142"/>
      <c r="B327" s="22"/>
      <c r="C327" s="18"/>
      <c r="D327" s="23"/>
      <c r="E327" s="124"/>
      <c r="F327" s="23"/>
      <c r="G327" s="24"/>
    </row>
    <row r="328" spans="1:7">
      <c r="A328" s="142" t="s">
        <v>101</v>
      </c>
      <c r="B328" s="22"/>
      <c r="C328" s="27" t="s">
        <v>171</v>
      </c>
      <c r="D328" s="23"/>
      <c r="E328" s="124"/>
      <c r="F328" s="23"/>
      <c r="G328" s="24"/>
    </row>
    <row r="329" spans="1:7" ht="70">
      <c r="A329" s="142"/>
      <c r="B329" s="22"/>
      <c r="C329" s="27" t="s">
        <v>97</v>
      </c>
      <c r="D329" s="23"/>
      <c r="E329" s="124"/>
      <c r="F329" s="23"/>
      <c r="G329" s="24"/>
    </row>
    <row r="330" spans="1:7" s="11" customFormat="1">
      <c r="A330" s="135"/>
      <c r="B330" s="8"/>
      <c r="C330" s="98"/>
      <c r="D330" s="10"/>
      <c r="E330" s="150"/>
      <c r="F330" s="10"/>
      <c r="G330" s="72"/>
    </row>
    <row r="331" spans="1:7" s="11" customFormat="1">
      <c r="A331" s="135"/>
      <c r="B331" s="8" t="s">
        <v>142</v>
      </c>
      <c r="C331" s="98">
        <v>1</v>
      </c>
      <c r="D331" s="10"/>
      <c r="E331" s="150"/>
      <c r="F331" s="10"/>
      <c r="G331" s="72"/>
    </row>
    <row r="332" spans="1:7" s="134" customFormat="1">
      <c r="A332" s="131"/>
      <c r="B332" s="136"/>
      <c r="C332" s="219" t="str">
        <f>"UKUPNO: "&amp;SUM(C330:C331)&amp;" kom."</f>
        <v>UKUPNO: 1 kom.</v>
      </c>
      <c r="D332" s="132"/>
      <c r="E332" s="151"/>
      <c r="F332" s="132"/>
      <c r="G332" s="133"/>
    </row>
    <row r="333" spans="1:7" s="42" customFormat="1">
      <c r="A333" s="142"/>
      <c r="B333" s="12" t="s">
        <v>3</v>
      </c>
      <c r="C333" s="21">
        <v>1</v>
      </c>
      <c r="D333" s="21" t="s">
        <v>63</v>
      </c>
      <c r="E333" s="125"/>
      <c r="F333" s="41" t="s">
        <v>4</v>
      </c>
      <c r="G333" s="14">
        <f>C333*E333</f>
        <v>0</v>
      </c>
    </row>
    <row r="334" spans="1:7">
      <c r="A334" s="142"/>
      <c r="B334" s="22"/>
      <c r="C334" s="18"/>
      <c r="D334" s="23"/>
      <c r="E334" s="124"/>
      <c r="F334" s="23"/>
      <c r="G334" s="24"/>
    </row>
    <row r="335" spans="1:7">
      <c r="A335" s="142" t="s">
        <v>102</v>
      </c>
      <c r="B335" s="22"/>
      <c r="C335" s="27" t="s">
        <v>158</v>
      </c>
      <c r="D335" s="23"/>
      <c r="E335" s="124"/>
      <c r="F335" s="23"/>
      <c r="G335" s="24"/>
    </row>
    <row r="336" spans="1:7" ht="70">
      <c r="A336" s="142"/>
      <c r="B336" s="22"/>
      <c r="C336" s="27" t="s">
        <v>97</v>
      </c>
      <c r="D336" s="23"/>
      <c r="E336" s="124"/>
      <c r="F336" s="23"/>
      <c r="G336" s="24"/>
    </row>
    <row r="337" spans="1:7" s="11" customFormat="1">
      <c r="A337" s="135"/>
      <c r="B337" s="8" t="s">
        <v>143</v>
      </c>
      <c r="C337" s="98">
        <v>1</v>
      </c>
      <c r="D337" s="10"/>
      <c r="E337" s="150"/>
      <c r="F337" s="10"/>
      <c r="G337" s="72"/>
    </row>
    <row r="338" spans="1:7" s="134" customFormat="1">
      <c r="A338" s="131"/>
      <c r="B338" s="136"/>
      <c r="C338" s="219" t="str">
        <f>"UKUPNO: "&amp;SUM(C337:C337)&amp;" kom."</f>
        <v>UKUPNO: 1 kom.</v>
      </c>
      <c r="D338" s="132"/>
      <c r="E338" s="151"/>
      <c r="F338" s="132"/>
      <c r="G338" s="133"/>
    </row>
    <row r="339" spans="1:7" s="134" customFormat="1">
      <c r="A339" s="131"/>
      <c r="B339" s="136"/>
      <c r="C339" s="38"/>
      <c r="D339" s="132"/>
      <c r="E339" s="151"/>
      <c r="F339" s="132"/>
      <c r="G339" s="133"/>
    </row>
    <row r="340" spans="1:7" s="42" customFormat="1">
      <c r="A340" s="142"/>
      <c r="B340" s="12" t="s">
        <v>3</v>
      </c>
      <c r="C340" s="21">
        <v>1</v>
      </c>
      <c r="D340" s="21" t="s">
        <v>63</v>
      </c>
      <c r="E340" s="125"/>
      <c r="F340" s="41" t="s">
        <v>4</v>
      </c>
      <c r="G340" s="14">
        <f>C340*E340</f>
        <v>0</v>
      </c>
    </row>
    <row r="341" spans="1:7">
      <c r="A341" s="142"/>
      <c r="B341" s="22"/>
      <c r="C341" s="18"/>
      <c r="D341" s="23"/>
      <c r="E341" s="124"/>
      <c r="F341" s="23"/>
      <c r="G341" s="24"/>
    </row>
    <row r="342" spans="1:7">
      <c r="A342" s="142" t="s">
        <v>103</v>
      </c>
      <c r="B342" s="22"/>
      <c r="C342" s="27" t="s">
        <v>172</v>
      </c>
      <c r="D342" s="23"/>
      <c r="E342" s="124"/>
      <c r="F342" s="23"/>
      <c r="G342" s="24"/>
    </row>
    <row r="343" spans="1:7" ht="70">
      <c r="A343" s="142"/>
      <c r="B343" s="22"/>
      <c r="C343" s="27" t="s">
        <v>97</v>
      </c>
      <c r="D343" s="23"/>
      <c r="E343" s="124"/>
      <c r="F343" s="23"/>
      <c r="G343" s="24"/>
    </row>
    <row r="344" spans="1:7" s="11" customFormat="1">
      <c r="A344" s="135"/>
      <c r="B344" s="8"/>
      <c r="C344" s="98"/>
      <c r="D344" s="10"/>
      <c r="E344" s="150"/>
      <c r="F344" s="10"/>
      <c r="G344" s="72"/>
    </row>
    <row r="345" spans="1:7" s="11" customFormat="1">
      <c r="A345" s="135"/>
      <c r="B345" s="8" t="s">
        <v>142</v>
      </c>
      <c r="C345" s="98">
        <v>2</v>
      </c>
      <c r="D345" s="10"/>
      <c r="E345" s="150"/>
      <c r="F345" s="10"/>
      <c r="G345" s="72"/>
    </row>
    <row r="346" spans="1:7" s="134" customFormat="1">
      <c r="A346" s="131"/>
      <c r="B346" s="136"/>
      <c r="C346" s="219" t="str">
        <f>"UKUPNO: "&amp;SUM(C344:C345)&amp;" kom."</f>
        <v>UKUPNO: 2 kom.</v>
      </c>
      <c r="D346" s="132"/>
      <c r="E346" s="151"/>
      <c r="F346" s="132"/>
      <c r="G346" s="133"/>
    </row>
    <row r="347" spans="1:7" s="134" customFormat="1">
      <c r="A347" s="131"/>
      <c r="B347" s="136"/>
      <c r="C347" s="38"/>
      <c r="D347" s="132"/>
      <c r="E347" s="151"/>
      <c r="F347" s="132"/>
      <c r="G347" s="133"/>
    </row>
    <row r="348" spans="1:7" s="42" customFormat="1">
      <c r="A348" s="142"/>
      <c r="B348" s="12" t="s">
        <v>3</v>
      </c>
      <c r="C348" s="21">
        <v>4</v>
      </c>
      <c r="D348" s="21" t="s">
        <v>63</v>
      </c>
      <c r="E348" s="125"/>
      <c r="F348" s="41" t="s">
        <v>4</v>
      </c>
      <c r="G348" s="14">
        <f>C348*E348</f>
        <v>0</v>
      </c>
    </row>
    <row r="349" spans="1:7">
      <c r="A349" s="142"/>
      <c r="B349" s="22"/>
      <c r="C349" s="18"/>
      <c r="D349" s="23"/>
      <c r="E349" s="124"/>
      <c r="F349" s="23"/>
      <c r="G349" s="24"/>
    </row>
    <row r="350" spans="1:7" ht="140">
      <c r="A350" s="142" t="s">
        <v>34</v>
      </c>
      <c r="B350" s="22"/>
      <c r="C350" s="9" t="s">
        <v>118</v>
      </c>
      <c r="D350" s="23"/>
      <c r="E350" s="124"/>
      <c r="F350" s="23"/>
      <c r="G350" s="24"/>
    </row>
    <row r="351" spans="1:7">
      <c r="A351" s="142" t="s">
        <v>46</v>
      </c>
      <c r="B351" s="22"/>
      <c r="C351" s="27" t="s">
        <v>119</v>
      </c>
      <c r="D351" s="23"/>
      <c r="E351" s="124"/>
      <c r="F351" s="23"/>
      <c r="G351" s="24"/>
    </row>
    <row r="352" spans="1:7" ht="70">
      <c r="A352" s="142"/>
      <c r="B352" s="22"/>
      <c r="C352" s="27" t="s">
        <v>97</v>
      </c>
      <c r="D352" s="23"/>
      <c r="E352" s="124"/>
      <c r="F352" s="23"/>
      <c r="G352" s="24"/>
    </row>
    <row r="353" spans="1:7" s="11" customFormat="1">
      <c r="A353" s="135"/>
      <c r="B353" s="8" t="s">
        <v>143</v>
      </c>
      <c r="C353" s="98">
        <v>1</v>
      </c>
      <c r="D353" s="10"/>
      <c r="E353" s="150"/>
      <c r="F353" s="10"/>
      <c r="G353" s="72"/>
    </row>
    <row r="354" spans="1:7" s="134" customFormat="1">
      <c r="A354" s="131"/>
      <c r="B354" s="136"/>
      <c r="C354" s="219" t="str">
        <f>"UKUPNO: "&amp;SUM(C353:C353)&amp;" kom."</f>
        <v>UKUPNO: 1 kom.</v>
      </c>
      <c r="D354" s="132"/>
      <c r="E354" s="151"/>
      <c r="F354" s="132"/>
      <c r="G354" s="133"/>
    </row>
    <row r="355" spans="1:7" s="134" customFormat="1">
      <c r="A355" s="131"/>
      <c r="B355" s="136"/>
      <c r="C355" s="38"/>
      <c r="D355" s="132"/>
      <c r="E355" s="151"/>
      <c r="F355" s="132"/>
      <c r="G355" s="133"/>
    </row>
    <row r="356" spans="1:7" s="42" customFormat="1">
      <c r="A356" s="142"/>
      <c r="B356" s="12" t="s">
        <v>3</v>
      </c>
      <c r="C356" s="21">
        <v>1</v>
      </c>
      <c r="D356" s="21" t="s">
        <v>63</v>
      </c>
      <c r="E356" s="125"/>
      <c r="F356" s="41" t="s">
        <v>4</v>
      </c>
      <c r="G356" s="14">
        <f>C356*E356</f>
        <v>0</v>
      </c>
    </row>
    <row r="357" spans="1:7">
      <c r="A357" s="1"/>
      <c r="B357" s="12"/>
      <c r="C357" s="25"/>
      <c r="D357" s="7"/>
      <c r="E357" s="125"/>
      <c r="F357" s="13"/>
      <c r="G357" s="62"/>
    </row>
    <row r="358" spans="1:7" ht="84">
      <c r="A358" s="142" t="s">
        <v>35</v>
      </c>
      <c r="B358" s="22"/>
      <c r="C358" s="9" t="s">
        <v>120</v>
      </c>
      <c r="D358" s="23"/>
      <c r="E358" s="124"/>
      <c r="F358" s="23"/>
      <c r="G358" s="24"/>
    </row>
    <row r="359" spans="1:7">
      <c r="A359" s="142" t="s">
        <v>43</v>
      </c>
      <c r="B359" s="22"/>
      <c r="C359" s="204" t="s">
        <v>121</v>
      </c>
      <c r="D359" s="23"/>
      <c r="E359" s="124"/>
      <c r="F359" s="23"/>
      <c r="G359" s="24"/>
    </row>
    <row r="360" spans="1:7" ht="70">
      <c r="A360" s="21"/>
      <c r="B360" s="22"/>
      <c r="C360" s="27" t="s">
        <v>97</v>
      </c>
      <c r="D360" s="23"/>
      <c r="E360" s="124"/>
      <c r="F360" s="23"/>
      <c r="G360" s="24"/>
    </row>
    <row r="361" spans="1:7" s="11" customFormat="1">
      <c r="A361" s="135"/>
      <c r="B361" s="8" t="s">
        <v>143</v>
      </c>
      <c r="C361" s="98">
        <v>1</v>
      </c>
      <c r="D361" s="10"/>
      <c r="E361" s="150"/>
      <c r="F361" s="10"/>
      <c r="G361" s="72"/>
    </row>
    <row r="362" spans="1:7" s="134" customFormat="1">
      <c r="A362" s="131"/>
      <c r="B362" s="136"/>
      <c r="C362" s="219" t="str">
        <f>"UKUPNO: "&amp;SUM(C361:C361)&amp;" kom."</f>
        <v>UKUPNO: 1 kom.</v>
      </c>
      <c r="D362" s="132"/>
      <c r="E362" s="151"/>
      <c r="F362" s="132"/>
      <c r="G362" s="133"/>
    </row>
    <row r="363" spans="1:7" s="134" customFormat="1">
      <c r="A363" s="131"/>
      <c r="B363" s="136"/>
      <c r="C363" s="38"/>
      <c r="D363" s="132"/>
      <c r="E363" s="151"/>
      <c r="F363" s="132"/>
      <c r="G363" s="133"/>
    </row>
    <row r="364" spans="1:7" s="42" customFormat="1">
      <c r="A364" s="40"/>
      <c r="B364" s="12" t="s">
        <v>3</v>
      </c>
      <c r="C364" s="21">
        <v>1</v>
      </c>
      <c r="D364" s="21" t="s">
        <v>63</v>
      </c>
      <c r="E364" s="125"/>
      <c r="F364" s="41" t="s">
        <v>4</v>
      </c>
      <c r="G364" s="14">
        <f>C364*E364</f>
        <v>0</v>
      </c>
    </row>
    <row r="365" spans="1:7" s="42" customFormat="1">
      <c r="A365" s="40"/>
      <c r="B365" s="12"/>
      <c r="C365" s="21"/>
      <c r="D365" s="21"/>
      <c r="E365" s="125"/>
      <c r="F365" s="41"/>
      <c r="G365" s="14"/>
    </row>
    <row r="366" spans="1:7">
      <c r="A366" s="142" t="s">
        <v>47</v>
      </c>
      <c r="B366" s="22"/>
      <c r="C366" s="204" t="s">
        <v>122</v>
      </c>
      <c r="D366" s="23"/>
      <c r="E366" s="124"/>
      <c r="F366" s="23"/>
      <c r="G366" s="24"/>
    </row>
    <row r="367" spans="1:7" ht="70">
      <c r="A367" s="21"/>
      <c r="B367" s="22"/>
      <c r="C367" s="27" t="s">
        <v>97</v>
      </c>
      <c r="D367" s="23"/>
      <c r="E367" s="124"/>
      <c r="F367" s="23"/>
      <c r="G367" s="24"/>
    </row>
    <row r="368" spans="1:7" s="11" customFormat="1">
      <c r="A368" s="135"/>
      <c r="B368" s="8" t="s">
        <v>143</v>
      </c>
      <c r="C368" s="98">
        <v>1</v>
      </c>
      <c r="D368" s="10"/>
      <c r="E368" s="150"/>
      <c r="F368" s="10"/>
      <c r="G368" s="72"/>
    </row>
    <row r="369" spans="1:7" s="134" customFormat="1">
      <c r="A369" s="131"/>
      <c r="B369" s="136"/>
      <c r="C369" s="219" t="str">
        <f>"UKUPNO: "&amp;SUM(C368:C368)&amp;" kom."</f>
        <v>UKUPNO: 1 kom.</v>
      </c>
      <c r="D369" s="132"/>
      <c r="E369" s="151"/>
      <c r="F369" s="132"/>
      <c r="G369" s="133"/>
    </row>
    <row r="370" spans="1:7" s="134" customFormat="1">
      <c r="A370" s="131"/>
      <c r="B370" s="136"/>
      <c r="C370" s="38"/>
      <c r="D370" s="132"/>
      <c r="E370" s="151"/>
      <c r="F370" s="132"/>
      <c r="G370" s="133"/>
    </row>
    <row r="371" spans="1:7" s="42" customFormat="1">
      <c r="A371" s="40"/>
      <c r="B371" s="12" t="s">
        <v>3</v>
      </c>
      <c r="C371" s="21">
        <v>1</v>
      </c>
      <c r="D371" s="21" t="s">
        <v>63</v>
      </c>
      <c r="E371" s="125"/>
      <c r="F371" s="41" t="s">
        <v>4</v>
      </c>
      <c r="G371" s="14">
        <f>C371*E371</f>
        <v>0</v>
      </c>
    </row>
    <row r="372" spans="1:7">
      <c r="A372" s="142"/>
      <c r="B372" s="22"/>
      <c r="C372" s="18"/>
      <c r="D372" s="23"/>
      <c r="E372" s="124"/>
      <c r="F372" s="23"/>
      <c r="G372" s="24"/>
    </row>
    <row r="373" spans="1:7" ht="28">
      <c r="A373" s="142" t="s">
        <v>36</v>
      </c>
      <c r="B373" s="22"/>
      <c r="C373" s="9" t="s">
        <v>113</v>
      </c>
      <c r="D373" s="23"/>
      <c r="E373" s="124"/>
      <c r="F373" s="23"/>
      <c r="G373" s="24"/>
    </row>
    <row r="374" spans="1:7">
      <c r="A374" s="142" t="s">
        <v>44</v>
      </c>
      <c r="B374" s="22"/>
      <c r="C374" s="18" t="s">
        <v>114</v>
      </c>
      <c r="D374" s="23"/>
      <c r="E374" s="124"/>
      <c r="F374" s="23"/>
      <c r="G374" s="24"/>
    </row>
    <row r="375" spans="1:7" ht="70">
      <c r="A375" s="1"/>
      <c r="B375" s="12"/>
      <c r="C375" s="86" t="s">
        <v>27</v>
      </c>
      <c r="D375" s="7"/>
      <c r="E375" s="125"/>
      <c r="F375" s="13"/>
      <c r="G375" s="14"/>
    </row>
    <row r="376" spans="1:7" s="11" customFormat="1">
      <c r="A376" s="135"/>
      <c r="B376" s="8" t="s">
        <v>143</v>
      </c>
      <c r="C376" s="98">
        <v>1</v>
      </c>
      <c r="D376" s="10"/>
      <c r="E376" s="150"/>
      <c r="F376" s="10"/>
      <c r="G376" s="72"/>
    </row>
    <row r="377" spans="1:7" s="134" customFormat="1">
      <c r="A377" s="131"/>
      <c r="B377" s="136"/>
      <c r="C377" s="219" t="str">
        <f>"UKUPNO: "&amp;SUM(C376:C376)&amp;" kom."</f>
        <v>UKUPNO: 1 kom.</v>
      </c>
      <c r="D377" s="132"/>
      <c r="E377" s="151"/>
      <c r="F377" s="132"/>
      <c r="G377" s="133"/>
    </row>
    <row r="378" spans="1:7" s="134" customFormat="1">
      <c r="A378" s="131"/>
      <c r="B378" s="136"/>
      <c r="C378" s="38"/>
      <c r="D378" s="132"/>
      <c r="E378" s="151"/>
      <c r="F378" s="132"/>
      <c r="G378" s="133"/>
    </row>
    <row r="379" spans="1:7" s="42" customFormat="1">
      <c r="A379" s="40"/>
      <c r="B379" s="12" t="s">
        <v>3</v>
      </c>
      <c r="C379" s="21">
        <v>1</v>
      </c>
      <c r="D379" s="21" t="s">
        <v>63</v>
      </c>
      <c r="E379" s="125"/>
      <c r="F379" s="41" t="s">
        <v>4</v>
      </c>
      <c r="G379" s="14">
        <f>C379*E379</f>
        <v>0</v>
      </c>
    </row>
    <row r="380" spans="1:7">
      <c r="A380" s="1"/>
      <c r="B380" s="12"/>
      <c r="C380" s="25"/>
      <c r="D380" s="7"/>
      <c r="E380" s="125"/>
      <c r="F380" s="13"/>
      <c r="G380" s="62"/>
    </row>
    <row r="381" spans="1:7" ht="266">
      <c r="A381" s="142" t="s">
        <v>37</v>
      </c>
      <c r="B381" s="22"/>
      <c r="C381" s="9" t="s">
        <v>163</v>
      </c>
      <c r="D381" s="23"/>
      <c r="E381" s="124"/>
      <c r="F381" s="23"/>
      <c r="G381" s="24"/>
    </row>
    <row r="382" spans="1:7" ht="70">
      <c r="A382" s="21"/>
      <c r="B382" s="22"/>
      <c r="C382" s="27" t="s">
        <v>97</v>
      </c>
      <c r="D382" s="23"/>
      <c r="E382" s="124"/>
      <c r="F382" s="23"/>
      <c r="G382" s="24"/>
    </row>
    <row r="383" spans="1:7" s="11" customFormat="1">
      <c r="A383" s="135"/>
      <c r="B383" s="8"/>
      <c r="C383" s="98"/>
      <c r="D383" s="10"/>
      <c r="E383" s="150"/>
      <c r="F383" s="10"/>
      <c r="G383" s="72"/>
    </row>
    <row r="384" spans="1:7" s="134" customFormat="1">
      <c r="A384" s="131"/>
      <c r="B384" s="136"/>
      <c r="C384" s="219" t="str">
        <f>"UKUPNO: "&amp;SUM(C383:C383)&amp;" kom."</f>
        <v>UKUPNO: 0 kom.</v>
      </c>
      <c r="D384" s="132"/>
      <c r="E384" s="151"/>
      <c r="F384" s="132"/>
      <c r="G384" s="133"/>
    </row>
    <row r="385" spans="1:7" s="134" customFormat="1">
      <c r="A385" s="131"/>
      <c r="B385" s="136"/>
      <c r="C385" s="38"/>
      <c r="D385" s="132"/>
      <c r="E385" s="151"/>
      <c r="F385" s="132"/>
      <c r="G385" s="133"/>
    </row>
    <row r="386" spans="1:7" s="42" customFormat="1">
      <c r="A386" s="40"/>
      <c r="B386" s="12" t="s">
        <v>3</v>
      </c>
      <c r="C386" s="21">
        <v>0</v>
      </c>
      <c r="D386" s="21" t="s">
        <v>63</v>
      </c>
      <c r="E386" s="125"/>
      <c r="F386" s="41" t="s">
        <v>4</v>
      </c>
      <c r="G386" s="14">
        <f>C386*E386</f>
        <v>0</v>
      </c>
    </row>
    <row r="387" spans="1:7">
      <c r="A387" s="1"/>
      <c r="B387" s="12"/>
      <c r="C387" s="25"/>
      <c r="D387" s="7"/>
      <c r="E387" s="125"/>
      <c r="F387" s="13"/>
      <c r="G387" s="62"/>
    </row>
    <row r="388" spans="1:7" ht="168">
      <c r="A388" s="142" t="s">
        <v>38</v>
      </c>
      <c r="B388" s="22"/>
      <c r="C388" s="9" t="s">
        <v>160</v>
      </c>
      <c r="D388" s="23"/>
      <c r="E388" s="124"/>
      <c r="F388" s="23"/>
      <c r="G388" s="24"/>
    </row>
    <row r="389" spans="1:7" ht="28">
      <c r="A389" s="142" t="s">
        <v>42</v>
      </c>
      <c r="B389" s="22"/>
      <c r="C389" s="18" t="s">
        <v>167</v>
      </c>
      <c r="D389" s="23"/>
      <c r="E389" s="124"/>
      <c r="F389" s="23"/>
      <c r="G389" s="24"/>
    </row>
    <row r="390" spans="1:7" ht="70">
      <c r="A390" s="1"/>
      <c r="B390" s="12"/>
      <c r="C390" s="86" t="s">
        <v>27</v>
      </c>
      <c r="D390" s="7"/>
      <c r="E390" s="125"/>
      <c r="F390" s="13"/>
      <c r="G390" s="14"/>
    </row>
    <row r="391" spans="1:7" s="11" customFormat="1">
      <c r="A391" s="135"/>
      <c r="B391" s="8" t="s">
        <v>143</v>
      </c>
      <c r="C391" s="98">
        <v>1</v>
      </c>
      <c r="D391" s="10"/>
      <c r="E391" s="150"/>
      <c r="F391" s="10"/>
      <c r="G391" s="72"/>
    </row>
    <row r="392" spans="1:7" s="134" customFormat="1">
      <c r="A392" s="131"/>
      <c r="B392" s="136"/>
      <c r="C392" s="219" t="str">
        <f>"UKUPNO: "&amp;SUM(C391:C391)&amp;" kom."</f>
        <v>UKUPNO: 1 kom.</v>
      </c>
      <c r="D392" s="132"/>
      <c r="E392" s="151"/>
      <c r="F392" s="132"/>
      <c r="G392" s="133"/>
    </row>
    <row r="393" spans="1:7" s="134" customFormat="1">
      <c r="A393" s="131"/>
      <c r="B393" s="136"/>
      <c r="C393" s="38"/>
      <c r="D393" s="132"/>
      <c r="E393" s="151"/>
      <c r="F393" s="132"/>
      <c r="G393" s="133"/>
    </row>
    <row r="394" spans="1:7" s="42" customFormat="1">
      <c r="A394" s="40"/>
      <c r="B394" s="12" t="s">
        <v>3</v>
      </c>
      <c r="C394" s="21">
        <v>1</v>
      </c>
      <c r="D394" s="21" t="s">
        <v>63</v>
      </c>
      <c r="E394" s="125"/>
      <c r="F394" s="41" t="s">
        <v>4</v>
      </c>
      <c r="G394" s="14">
        <f>C394*E394</f>
        <v>0</v>
      </c>
    </row>
    <row r="395" spans="1:7" s="42" customFormat="1">
      <c r="A395" s="40"/>
      <c r="B395" s="12"/>
      <c r="C395" s="21"/>
      <c r="D395" s="21"/>
      <c r="E395" s="125"/>
      <c r="F395" s="41"/>
      <c r="G395" s="14"/>
    </row>
    <row r="396" spans="1:7">
      <c r="A396" s="142" t="s">
        <v>162</v>
      </c>
      <c r="B396" s="22"/>
      <c r="C396" s="18" t="s">
        <v>161</v>
      </c>
      <c r="D396" s="23"/>
      <c r="E396" s="124"/>
      <c r="F396" s="23"/>
      <c r="G396" s="24"/>
    </row>
    <row r="397" spans="1:7" ht="70">
      <c r="A397" s="1"/>
      <c r="B397" s="12"/>
      <c r="C397" s="86" t="s">
        <v>27</v>
      </c>
      <c r="D397" s="7"/>
      <c r="E397" s="125"/>
      <c r="F397" s="13"/>
      <c r="G397" s="14"/>
    </row>
    <row r="398" spans="1:7" s="11" customFormat="1">
      <c r="A398" s="135"/>
      <c r="B398" s="8"/>
      <c r="C398" s="98"/>
      <c r="D398" s="10"/>
      <c r="E398" s="150"/>
      <c r="F398" s="10"/>
      <c r="G398" s="72"/>
    </row>
    <row r="399" spans="1:7" s="134" customFormat="1">
      <c r="A399" s="131"/>
      <c r="B399" s="136"/>
      <c r="C399" s="219" t="str">
        <f>"UKUPNO: "&amp;SUM(C398:C398)&amp;" kom."</f>
        <v>UKUPNO: 0 kom.</v>
      </c>
      <c r="D399" s="132"/>
      <c r="E399" s="151"/>
      <c r="F399" s="132"/>
      <c r="G399" s="133"/>
    </row>
    <row r="400" spans="1:7" s="134" customFormat="1">
      <c r="A400" s="131"/>
      <c r="B400" s="136"/>
      <c r="C400" s="38"/>
      <c r="D400" s="132"/>
      <c r="E400" s="151"/>
      <c r="F400" s="132"/>
      <c r="G400" s="133"/>
    </row>
    <row r="401" spans="1:7" s="42" customFormat="1">
      <c r="A401" s="40"/>
      <c r="B401" s="12" t="s">
        <v>3</v>
      </c>
      <c r="C401" s="21">
        <v>0</v>
      </c>
      <c r="D401" s="21" t="s">
        <v>63</v>
      </c>
      <c r="E401" s="125"/>
      <c r="F401" s="41" t="s">
        <v>4</v>
      </c>
      <c r="G401" s="14">
        <f>C401*E401</f>
        <v>0</v>
      </c>
    </row>
    <row r="402" spans="1:7">
      <c r="A402" s="1"/>
      <c r="B402" s="12"/>
      <c r="C402" s="25"/>
      <c r="D402" s="7"/>
      <c r="E402" s="125"/>
      <c r="F402" s="13"/>
      <c r="G402" s="62"/>
    </row>
    <row r="403" spans="1:7" ht="56">
      <c r="A403" s="142" t="s">
        <v>39</v>
      </c>
      <c r="B403" s="22"/>
      <c r="C403" s="9" t="s">
        <v>112</v>
      </c>
      <c r="D403" s="23"/>
      <c r="E403" s="124"/>
      <c r="F403" s="23"/>
      <c r="G403" s="24"/>
    </row>
    <row r="404" spans="1:7" ht="70">
      <c r="A404" s="1"/>
      <c r="B404" s="12"/>
      <c r="C404" s="86" t="s">
        <v>27</v>
      </c>
      <c r="D404" s="7"/>
      <c r="E404" s="125"/>
      <c r="F404" s="13"/>
      <c r="G404" s="14"/>
    </row>
    <row r="405" spans="1:7" s="11" customFormat="1">
      <c r="A405" s="135"/>
      <c r="B405" s="8"/>
      <c r="C405" s="217"/>
      <c r="D405" s="10"/>
      <c r="E405" s="150"/>
      <c r="F405" s="10"/>
      <c r="G405" s="72"/>
    </row>
    <row r="406" spans="1:7" s="11" customFormat="1">
      <c r="A406" s="135"/>
      <c r="B406" s="8" t="s">
        <v>142</v>
      </c>
      <c r="C406" s="217">
        <v>49</v>
      </c>
      <c r="D406" s="10"/>
      <c r="E406" s="150"/>
      <c r="F406" s="10"/>
      <c r="G406" s="72"/>
    </row>
    <row r="407" spans="1:7" s="11" customFormat="1">
      <c r="A407" s="135"/>
      <c r="B407" s="8" t="s">
        <v>143</v>
      </c>
      <c r="C407" s="217">
        <v>38</v>
      </c>
      <c r="D407" s="10"/>
      <c r="E407" s="150"/>
      <c r="F407" s="10"/>
      <c r="G407" s="72"/>
    </row>
    <row r="408" spans="1:7" s="11" customFormat="1">
      <c r="A408" s="135"/>
      <c r="B408" s="8"/>
      <c r="C408" s="219" t="str">
        <f>"UKUPNO: "&amp;SUM(C405:C407)&amp;" m'"</f>
        <v>UKUPNO: 87 m'</v>
      </c>
      <c r="D408" s="10"/>
      <c r="E408" s="150"/>
      <c r="F408" s="10"/>
      <c r="G408" s="72"/>
    </row>
    <row r="409" spans="1:7" s="39" customFormat="1">
      <c r="A409" s="21"/>
      <c r="B409" s="22"/>
      <c r="C409" s="32"/>
      <c r="D409" s="23"/>
      <c r="E409" s="124"/>
      <c r="F409" s="23"/>
      <c r="G409" s="24"/>
    </row>
    <row r="410" spans="1:7" s="42" customFormat="1">
      <c r="A410" s="40"/>
      <c r="B410" s="12" t="s">
        <v>16</v>
      </c>
      <c r="C410" s="128">
        <v>90</v>
      </c>
      <c r="D410" s="21" t="s">
        <v>63</v>
      </c>
      <c r="E410" s="125"/>
      <c r="F410" s="41" t="s">
        <v>4</v>
      </c>
      <c r="G410" s="14">
        <f>C410*E410</f>
        <v>0</v>
      </c>
    </row>
    <row r="411" spans="1:7">
      <c r="A411" s="1"/>
      <c r="B411" s="12"/>
      <c r="C411" s="25"/>
      <c r="D411" s="7"/>
      <c r="E411" s="125"/>
      <c r="F411" s="13"/>
      <c r="G411" s="62"/>
    </row>
    <row r="412" spans="1:7" ht="56">
      <c r="A412" s="142" t="s">
        <v>92</v>
      </c>
      <c r="B412" s="22"/>
      <c r="C412" s="9" t="s">
        <v>129</v>
      </c>
      <c r="D412" s="23"/>
      <c r="E412" s="124"/>
      <c r="F412" s="23"/>
      <c r="G412" s="24"/>
    </row>
    <row r="413" spans="1:7" ht="70">
      <c r="A413" s="1"/>
      <c r="B413" s="12"/>
      <c r="C413" s="86" t="s">
        <v>27</v>
      </c>
      <c r="D413" s="7"/>
      <c r="E413" s="125"/>
      <c r="F413" s="13"/>
      <c r="G413" s="14"/>
    </row>
    <row r="414" spans="1:7" s="11" customFormat="1">
      <c r="A414" s="135"/>
      <c r="B414" s="8" t="s">
        <v>143</v>
      </c>
      <c r="C414" s="98">
        <v>1</v>
      </c>
      <c r="D414" s="10"/>
      <c r="E414" s="150"/>
      <c r="F414" s="10"/>
      <c r="G414" s="72"/>
    </row>
    <row r="415" spans="1:7" s="134" customFormat="1">
      <c r="A415" s="131"/>
      <c r="B415" s="136"/>
      <c r="C415" s="219" t="str">
        <f>"UKUPNO: "&amp;SUM(C414:C414)&amp;" kom."</f>
        <v>UKUPNO: 1 kom.</v>
      </c>
      <c r="D415" s="132"/>
      <c r="E415" s="151"/>
      <c r="F415" s="132"/>
      <c r="G415" s="133"/>
    </row>
    <row r="416" spans="1:7" s="134" customFormat="1">
      <c r="A416" s="131"/>
      <c r="B416" s="136"/>
      <c r="C416" s="38"/>
      <c r="D416" s="132"/>
      <c r="E416" s="151"/>
      <c r="F416" s="132"/>
      <c r="G416" s="133"/>
    </row>
    <row r="417" spans="1:7" s="42" customFormat="1">
      <c r="A417" s="40"/>
      <c r="B417" s="12" t="s">
        <v>3</v>
      </c>
      <c r="C417" s="21">
        <v>1</v>
      </c>
      <c r="D417" s="21" t="s">
        <v>63</v>
      </c>
      <c r="E417" s="125"/>
      <c r="F417" s="41" t="s">
        <v>4</v>
      </c>
      <c r="G417" s="14">
        <f>C417*E417</f>
        <v>0</v>
      </c>
    </row>
    <row r="418" spans="1:7">
      <c r="A418" s="1"/>
      <c r="B418" s="12"/>
      <c r="C418" s="25"/>
      <c r="D418" s="7"/>
      <c r="E418" s="125"/>
      <c r="F418" s="13"/>
      <c r="G418" s="62"/>
    </row>
    <row r="419" spans="1:7">
      <c r="A419" s="44"/>
      <c r="B419" s="45"/>
      <c r="C419" s="46"/>
      <c r="D419" s="47"/>
      <c r="E419" s="148"/>
      <c r="F419" s="47"/>
      <c r="G419" s="48"/>
    </row>
    <row r="420" spans="1:7" ht="15.5">
      <c r="A420" s="99" t="s">
        <v>26</v>
      </c>
      <c r="B420" s="50"/>
      <c r="C420" s="109" t="s">
        <v>53</v>
      </c>
      <c r="D420" s="49"/>
      <c r="E420" s="51"/>
      <c r="F420" s="50" t="s">
        <v>57</v>
      </c>
      <c r="G420" s="52">
        <f>SUM(G219:G419)</f>
        <v>0</v>
      </c>
    </row>
    <row r="421" spans="1:7">
      <c r="A421" s="53"/>
      <c r="B421" s="54"/>
      <c r="C421" s="55"/>
      <c r="D421" s="56"/>
      <c r="E421" s="149"/>
      <c r="F421" s="56"/>
      <c r="G421" s="57"/>
    </row>
    <row r="422" spans="1:7">
      <c r="A422" s="141"/>
      <c r="B422" s="15"/>
      <c r="C422" s="16"/>
      <c r="D422" s="4"/>
      <c r="E422" s="126"/>
      <c r="F422" s="4"/>
      <c r="G422" s="17"/>
    </row>
    <row r="423" spans="1:7" ht="15.5">
      <c r="A423" s="99" t="s">
        <v>29</v>
      </c>
      <c r="B423" s="50"/>
      <c r="C423" s="3" t="s">
        <v>128</v>
      </c>
      <c r="D423" s="49"/>
      <c r="E423" s="51"/>
      <c r="F423" s="49"/>
      <c r="G423" s="52"/>
    </row>
    <row r="424" spans="1:7">
      <c r="A424" s="141"/>
      <c r="B424" s="15"/>
      <c r="C424" s="5"/>
      <c r="D424" s="4"/>
      <c r="E424" s="138"/>
      <c r="F424" s="4"/>
      <c r="G424" s="6"/>
    </row>
    <row r="425" spans="1:7" ht="98">
      <c r="A425" s="142" t="s">
        <v>2</v>
      </c>
      <c r="B425" s="22"/>
      <c r="C425" s="9" t="s">
        <v>131</v>
      </c>
      <c r="D425" s="23"/>
      <c r="E425" s="124"/>
      <c r="F425" s="23"/>
      <c r="G425" s="24"/>
    </row>
    <row r="426" spans="1:7" s="11" customFormat="1">
      <c r="A426" s="135"/>
      <c r="B426" s="8" t="s">
        <v>143</v>
      </c>
      <c r="C426" s="98">
        <v>1</v>
      </c>
      <c r="D426" s="10"/>
      <c r="E426" s="150"/>
      <c r="F426" s="10"/>
      <c r="G426" s="72"/>
    </row>
    <row r="427" spans="1:7" s="134" customFormat="1">
      <c r="A427" s="131"/>
      <c r="B427" s="136"/>
      <c r="C427" s="219" t="str">
        <f>"UKUPNO: "&amp;SUM(C426:C426)&amp;" kom."</f>
        <v>UKUPNO: 1 kom.</v>
      </c>
      <c r="D427" s="132"/>
      <c r="E427" s="151"/>
      <c r="F427" s="132"/>
      <c r="G427" s="133"/>
    </row>
    <row r="428" spans="1:7" s="134" customFormat="1">
      <c r="A428" s="131"/>
      <c r="B428" s="136"/>
      <c r="C428" s="38"/>
      <c r="D428" s="132"/>
      <c r="E428" s="151"/>
      <c r="F428" s="132"/>
      <c r="G428" s="133"/>
    </row>
    <row r="429" spans="1:7" s="42" customFormat="1">
      <c r="A429" s="40"/>
      <c r="B429" s="12" t="s">
        <v>3</v>
      </c>
      <c r="C429" s="21">
        <v>1</v>
      </c>
      <c r="D429" s="21" t="s">
        <v>63</v>
      </c>
      <c r="E429" s="125"/>
      <c r="F429" s="41" t="s">
        <v>4</v>
      </c>
      <c r="G429" s="14">
        <f>C429*E429</f>
        <v>0</v>
      </c>
    </row>
    <row r="430" spans="1:7">
      <c r="A430" s="141"/>
      <c r="B430" s="15"/>
      <c r="C430" s="5"/>
      <c r="D430" s="4"/>
      <c r="E430" s="138"/>
      <c r="F430" s="4"/>
      <c r="G430" s="6"/>
    </row>
    <row r="431" spans="1:7">
      <c r="A431" s="143"/>
      <c r="B431" s="45"/>
      <c r="C431" s="46"/>
      <c r="D431" s="47"/>
      <c r="E431" s="148"/>
      <c r="F431" s="47"/>
      <c r="G431" s="48"/>
    </row>
    <row r="432" spans="1:7" ht="15.5">
      <c r="A432" s="99" t="s">
        <v>29</v>
      </c>
      <c r="B432" s="50"/>
      <c r="C432" s="3" t="s">
        <v>127</v>
      </c>
      <c r="D432" s="49"/>
      <c r="E432" s="51"/>
      <c r="F432" s="50" t="s">
        <v>57</v>
      </c>
      <c r="G432" s="52">
        <f>SUM(G423:G431)</f>
        <v>0</v>
      </c>
    </row>
    <row r="433" spans="1:7">
      <c r="A433" s="144"/>
      <c r="B433" s="54"/>
      <c r="C433" s="55"/>
      <c r="D433" s="56"/>
      <c r="E433" s="149"/>
      <c r="F433" s="56"/>
      <c r="G433" s="57"/>
    </row>
    <row r="434" spans="1:7">
      <c r="A434" s="141"/>
      <c r="B434" s="15"/>
      <c r="C434" s="16"/>
      <c r="D434" s="4"/>
      <c r="E434" s="126"/>
      <c r="F434" s="4"/>
      <c r="G434" s="17"/>
    </row>
    <row r="435" spans="1:7" ht="15.5">
      <c r="A435" s="99" t="s">
        <v>132</v>
      </c>
      <c r="B435" s="50"/>
      <c r="C435" s="3" t="s">
        <v>30</v>
      </c>
      <c r="D435" s="49"/>
      <c r="E435" s="51"/>
      <c r="F435" s="49"/>
      <c r="G435" s="52"/>
    </row>
    <row r="436" spans="1:7">
      <c r="A436" s="141"/>
      <c r="B436" s="15"/>
      <c r="C436" s="5"/>
      <c r="D436" s="4"/>
      <c r="E436" s="138"/>
      <c r="F436" s="4"/>
      <c r="G436" s="6"/>
    </row>
    <row r="437" spans="1:7" s="11" customFormat="1" ht="84">
      <c r="A437" s="141" t="s">
        <v>2</v>
      </c>
      <c r="B437" s="15"/>
      <c r="C437" s="27" t="s">
        <v>133</v>
      </c>
      <c r="D437" s="4"/>
      <c r="E437" s="138"/>
      <c r="F437" s="4"/>
      <c r="G437" s="6"/>
    </row>
    <row r="438" spans="1:7" s="11" customFormat="1">
      <c r="A438" s="135"/>
      <c r="B438" s="8"/>
      <c r="C438" s="217"/>
      <c r="D438" s="10"/>
      <c r="E438" s="150"/>
      <c r="F438" s="10"/>
      <c r="G438" s="72"/>
    </row>
    <row r="439" spans="1:7" s="11" customFormat="1">
      <c r="A439" s="135"/>
      <c r="B439" s="8" t="s">
        <v>142</v>
      </c>
      <c r="C439" s="217">
        <v>49</v>
      </c>
      <c r="D439" s="10"/>
      <c r="E439" s="150"/>
      <c r="F439" s="10"/>
      <c r="G439" s="72"/>
    </row>
    <row r="440" spans="1:7" s="11" customFormat="1">
      <c r="A440" s="135"/>
      <c r="B440" s="8" t="s">
        <v>143</v>
      </c>
      <c r="C440" s="217">
        <v>38</v>
      </c>
      <c r="D440" s="10"/>
      <c r="E440" s="150"/>
      <c r="F440" s="10"/>
      <c r="G440" s="72"/>
    </row>
    <row r="441" spans="1:7" s="11" customFormat="1">
      <c r="A441" s="135"/>
      <c r="B441" s="8"/>
      <c r="C441" s="219" t="str">
        <f>"UKUPNO: "&amp;SUM(C438:C440)&amp;" m'"</f>
        <v>UKUPNO: 87 m'</v>
      </c>
      <c r="D441" s="10"/>
      <c r="E441" s="150"/>
      <c r="F441" s="10"/>
      <c r="G441" s="72"/>
    </row>
    <row r="442" spans="1:7" s="11" customFormat="1">
      <c r="A442" s="135"/>
      <c r="B442" s="8"/>
      <c r="C442" s="38"/>
      <c r="D442" s="10"/>
      <c r="E442" s="150"/>
      <c r="F442" s="10"/>
      <c r="G442" s="72"/>
    </row>
    <row r="443" spans="1:7">
      <c r="A443" s="141"/>
      <c r="B443" s="12" t="s">
        <v>6</v>
      </c>
      <c r="C443" s="25">
        <v>90</v>
      </c>
      <c r="D443" s="7" t="s">
        <v>63</v>
      </c>
      <c r="E443" s="125"/>
      <c r="F443" s="13" t="s">
        <v>4</v>
      </c>
      <c r="G443" s="14">
        <f>C443*E443</f>
        <v>0</v>
      </c>
    </row>
    <row r="444" spans="1:7">
      <c r="A444" s="141"/>
      <c r="B444" s="4"/>
      <c r="C444" s="5"/>
      <c r="D444" s="4"/>
      <c r="E444" s="138"/>
      <c r="F444" s="4"/>
      <c r="G444" s="6"/>
    </row>
    <row r="445" spans="1:7" s="11" customFormat="1" ht="168">
      <c r="A445" s="141" t="s">
        <v>5</v>
      </c>
      <c r="B445" s="8"/>
      <c r="C445" s="9" t="s">
        <v>99</v>
      </c>
      <c r="D445" s="10"/>
      <c r="E445" s="158"/>
      <c r="F445" s="10"/>
      <c r="G445" s="74"/>
    </row>
    <row r="446" spans="1:7" s="11" customFormat="1" ht="56">
      <c r="A446" s="141"/>
      <c r="B446" s="8"/>
      <c r="C446" s="9" t="s">
        <v>64</v>
      </c>
      <c r="D446" s="10"/>
      <c r="E446" s="158"/>
      <c r="F446" s="10"/>
      <c r="G446" s="74"/>
    </row>
    <row r="447" spans="1:7" s="11" customFormat="1">
      <c r="A447" s="141"/>
      <c r="B447" s="12" t="s">
        <v>3</v>
      </c>
      <c r="C447" s="7">
        <v>1</v>
      </c>
      <c r="D447" s="7" t="s">
        <v>63</v>
      </c>
      <c r="E447" s="125"/>
      <c r="F447" s="13" t="s">
        <v>4</v>
      </c>
      <c r="G447" s="14">
        <f>C447*E447</f>
        <v>0</v>
      </c>
    </row>
    <row r="448" spans="1:7" s="11" customFormat="1">
      <c r="A448" s="141"/>
      <c r="B448" s="15"/>
      <c r="C448" s="16"/>
      <c r="D448" s="4"/>
      <c r="E448" s="126"/>
      <c r="F448" s="4"/>
      <c r="G448" s="17"/>
    </row>
    <row r="449" spans="1:7" ht="210">
      <c r="A449" s="141" t="s">
        <v>33</v>
      </c>
      <c r="B449" s="4"/>
      <c r="C449" s="20" t="s">
        <v>55</v>
      </c>
      <c r="D449" s="4"/>
      <c r="E449" s="126"/>
      <c r="F449" s="4"/>
      <c r="G449" s="17"/>
    </row>
    <row r="450" spans="1:7" ht="98">
      <c r="A450" s="141"/>
      <c r="B450" s="4"/>
      <c r="C450" s="20" t="s">
        <v>48</v>
      </c>
      <c r="D450" s="4"/>
      <c r="E450" s="126"/>
      <c r="F450" s="4"/>
      <c r="G450" s="17"/>
    </row>
    <row r="451" spans="1:7">
      <c r="A451" s="141" t="s">
        <v>45</v>
      </c>
      <c r="B451" s="4"/>
      <c r="C451" s="85" t="s">
        <v>168</v>
      </c>
      <c r="D451" s="4"/>
      <c r="E451" s="198"/>
      <c r="F451" s="4"/>
      <c r="G451" s="17"/>
    </row>
    <row r="452" spans="1:7" s="11" customFormat="1">
      <c r="A452" s="135"/>
      <c r="B452" s="8"/>
      <c r="C452" s="217"/>
      <c r="D452" s="10"/>
      <c r="E452" s="150"/>
      <c r="F452" s="10"/>
      <c r="G452" s="72"/>
    </row>
    <row r="453" spans="1:7" s="11" customFormat="1">
      <c r="A453" s="135"/>
      <c r="B453" s="8" t="s">
        <v>142</v>
      </c>
      <c r="C453" s="217">
        <v>49</v>
      </c>
      <c r="D453" s="10"/>
      <c r="E453" s="150"/>
      <c r="F453" s="10"/>
      <c r="G453" s="72"/>
    </row>
    <row r="454" spans="1:7" s="11" customFormat="1">
      <c r="A454" s="135"/>
      <c r="B454" s="8"/>
      <c r="C454" s="219" t="str">
        <f>"UKUPNO: "&amp;SUM(C452:C453)&amp;" m'"</f>
        <v>UKUPNO: 49 m'</v>
      </c>
      <c r="D454" s="10"/>
      <c r="E454" s="150"/>
      <c r="F454" s="10"/>
      <c r="G454" s="72"/>
    </row>
    <row r="455" spans="1:7" s="11" customFormat="1">
      <c r="A455" s="135"/>
      <c r="B455" s="8"/>
      <c r="C455" s="38"/>
      <c r="D455" s="10"/>
      <c r="E455" s="150"/>
      <c r="F455" s="10"/>
      <c r="G455" s="72"/>
    </row>
    <row r="456" spans="1:7">
      <c r="A456" s="7"/>
      <c r="B456" s="12" t="s">
        <v>6</v>
      </c>
      <c r="C456" s="25">
        <v>50</v>
      </c>
      <c r="D456" s="7" t="s">
        <v>63</v>
      </c>
      <c r="E456" s="125"/>
      <c r="F456" s="13" t="s">
        <v>4</v>
      </c>
      <c r="G456" s="62">
        <f>C456*E456</f>
        <v>0</v>
      </c>
    </row>
    <row r="457" spans="1:7">
      <c r="A457" s="21"/>
      <c r="B457" s="22"/>
      <c r="C457" s="80"/>
      <c r="D457" s="23"/>
      <c r="E457" s="100"/>
      <c r="F457" s="23"/>
      <c r="G457" s="24"/>
    </row>
    <row r="458" spans="1:7">
      <c r="A458" s="141" t="s">
        <v>74</v>
      </c>
      <c r="B458" s="4"/>
      <c r="C458" s="85" t="s">
        <v>95</v>
      </c>
      <c r="D458" s="4"/>
      <c r="E458" s="198"/>
      <c r="F458" s="4"/>
      <c r="G458" s="17"/>
    </row>
    <row r="459" spans="1:7" s="11" customFormat="1">
      <c r="A459" s="135"/>
      <c r="B459" s="8" t="s">
        <v>143</v>
      </c>
      <c r="C459" s="217">
        <v>38</v>
      </c>
      <c r="D459" s="10"/>
      <c r="E459" s="150"/>
      <c r="F459" s="10"/>
      <c r="G459" s="72"/>
    </row>
    <row r="460" spans="1:7" s="11" customFormat="1">
      <c r="A460" s="135"/>
      <c r="B460" s="8"/>
      <c r="C460" s="219" t="str">
        <f>"UKUPNO: "&amp;SUM(C459:C459)&amp;" m'"</f>
        <v>UKUPNO: 38 m'</v>
      </c>
      <c r="D460" s="10"/>
      <c r="E460" s="150"/>
      <c r="F460" s="10"/>
      <c r="G460" s="72"/>
    </row>
    <row r="461" spans="1:7" s="11" customFormat="1">
      <c r="A461" s="135"/>
      <c r="B461" s="8"/>
      <c r="C461" s="38"/>
      <c r="D461" s="10"/>
      <c r="E461" s="150"/>
      <c r="F461" s="10"/>
      <c r="G461" s="72"/>
    </row>
    <row r="462" spans="1:7">
      <c r="A462" s="7"/>
      <c r="B462" s="12" t="s">
        <v>6</v>
      </c>
      <c r="C462" s="25">
        <v>38</v>
      </c>
      <c r="D462" s="7" t="s">
        <v>63</v>
      </c>
      <c r="E462" s="125"/>
      <c r="F462" s="13" t="s">
        <v>4</v>
      </c>
      <c r="G462" s="62">
        <f>C462*E462</f>
        <v>0</v>
      </c>
    </row>
    <row r="463" spans="1:7">
      <c r="A463" s="21"/>
      <c r="B463" s="22"/>
      <c r="C463" s="80"/>
      <c r="D463" s="23"/>
      <c r="E463" s="100"/>
      <c r="F463" s="23"/>
      <c r="G463" s="24"/>
    </row>
    <row r="464" spans="1:7" ht="84">
      <c r="A464" s="141" t="s">
        <v>34</v>
      </c>
      <c r="B464" s="4"/>
      <c r="C464" s="20" t="s">
        <v>100</v>
      </c>
      <c r="D464" s="4"/>
      <c r="E464" s="126"/>
      <c r="F464" s="4"/>
      <c r="G464" s="17"/>
    </row>
    <row r="465" spans="1:7" s="11" customFormat="1">
      <c r="A465" s="135"/>
      <c r="B465" s="8"/>
      <c r="C465" s="98"/>
      <c r="D465" s="10"/>
      <c r="E465" s="150"/>
      <c r="F465" s="10"/>
      <c r="G465" s="72"/>
    </row>
    <row r="466" spans="1:7" s="11" customFormat="1">
      <c r="A466" s="135"/>
      <c r="B466" s="8" t="s">
        <v>142</v>
      </c>
      <c r="C466" s="98">
        <v>1</v>
      </c>
      <c r="D466" s="10"/>
      <c r="E466" s="150"/>
      <c r="F466" s="10"/>
      <c r="G466" s="72"/>
    </row>
    <row r="467" spans="1:7" s="11" customFormat="1">
      <c r="A467" s="135"/>
      <c r="B467" s="8" t="s">
        <v>143</v>
      </c>
      <c r="C467" s="98">
        <v>1</v>
      </c>
      <c r="D467" s="10"/>
      <c r="E467" s="150"/>
      <c r="F467" s="10"/>
      <c r="G467" s="72"/>
    </row>
    <row r="468" spans="1:7" s="134" customFormat="1">
      <c r="A468" s="131"/>
      <c r="B468" s="136"/>
      <c r="C468" s="219" t="str">
        <f>"UKUPNO: "&amp;SUM(C465:C467)&amp;" kom."</f>
        <v>UKUPNO: 2 kom.</v>
      </c>
      <c r="D468" s="132"/>
      <c r="E468" s="151"/>
      <c r="F468" s="132"/>
      <c r="G468" s="133"/>
    </row>
    <row r="469" spans="1:7">
      <c r="A469" s="142"/>
      <c r="B469" s="22"/>
      <c r="C469" s="161"/>
      <c r="D469" s="23"/>
      <c r="E469" s="124"/>
      <c r="F469" s="23"/>
      <c r="G469" s="24"/>
    </row>
    <row r="470" spans="1:7">
      <c r="A470" s="141"/>
      <c r="B470" s="12" t="s">
        <v>3</v>
      </c>
      <c r="C470" s="81">
        <v>2</v>
      </c>
      <c r="D470" s="7" t="s">
        <v>63</v>
      </c>
      <c r="E470" s="125"/>
      <c r="F470" s="13" t="s">
        <v>4</v>
      </c>
      <c r="G470" s="14">
        <f>C470*E470</f>
        <v>0</v>
      </c>
    </row>
    <row r="471" spans="1:7" s="11" customFormat="1">
      <c r="A471" s="141"/>
      <c r="B471" s="15"/>
      <c r="C471" s="16"/>
      <c r="D471" s="4"/>
      <c r="E471" s="126"/>
      <c r="F471" s="4"/>
      <c r="G471" s="17"/>
    </row>
    <row r="472" spans="1:7" ht="182">
      <c r="A472" s="141" t="s">
        <v>35</v>
      </c>
      <c r="B472" s="4"/>
      <c r="C472" s="20" t="s">
        <v>49</v>
      </c>
      <c r="D472" s="4"/>
      <c r="E472" s="126"/>
      <c r="F472" s="4"/>
      <c r="G472" s="17"/>
    </row>
    <row r="473" spans="1:7">
      <c r="A473" s="141" t="s">
        <v>43</v>
      </c>
      <c r="B473" s="4"/>
      <c r="C473" s="85" t="s">
        <v>168</v>
      </c>
      <c r="D473" s="4"/>
      <c r="E473" s="198"/>
      <c r="F473" s="4"/>
      <c r="G473" s="17"/>
    </row>
    <row r="474" spans="1:7" s="11" customFormat="1">
      <c r="A474" s="135"/>
      <c r="B474" s="8"/>
      <c r="C474" s="217"/>
      <c r="D474" s="10"/>
      <c r="E474" s="150"/>
      <c r="F474" s="10"/>
      <c r="G474" s="72"/>
    </row>
    <row r="475" spans="1:7" s="11" customFormat="1">
      <c r="A475" s="135"/>
      <c r="B475" s="8" t="s">
        <v>142</v>
      </c>
      <c r="C475" s="217">
        <v>49</v>
      </c>
      <c r="D475" s="10"/>
      <c r="E475" s="150"/>
      <c r="F475" s="10"/>
      <c r="G475" s="72"/>
    </row>
    <row r="476" spans="1:7" s="11" customFormat="1">
      <c r="A476" s="135"/>
      <c r="B476" s="8"/>
      <c r="C476" s="219" t="str">
        <f>"UKUPNO: "&amp;SUM(C474:C475)&amp;" m'"</f>
        <v>UKUPNO: 49 m'</v>
      </c>
      <c r="D476" s="10"/>
      <c r="E476" s="150"/>
      <c r="F476" s="10"/>
      <c r="G476" s="72"/>
    </row>
    <row r="477" spans="1:7">
      <c r="A477" s="21"/>
      <c r="B477" s="22"/>
      <c r="C477" s="161"/>
      <c r="D477" s="23"/>
      <c r="E477" s="100"/>
      <c r="F477" s="23"/>
      <c r="G477" s="24"/>
    </row>
    <row r="478" spans="1:7">
      <c r="A478" s="7"/>
      <c r="B478" s="12" t="s">
        <v>6</v>
      </c>
      <c r="C478" s="25">
        <v>50</v>
      </c>
      <c r="D478" s="7" t="s">
        <v>63</v>
      </c>
      <c r="E478" s="125"/>
      <c r="F478" s="13" t="s">
        <v>4</v>
      </c>
      <c r="G478" s="62">
        <f>C478*E478</f>
        <v>0</v>
      </c>
    </row>
    <row r="479" spans="1:7">
      <c r="A479" s="21"/>
      <c r="B479" s="22"/>
      <c r="C479" s="80"/>
      <c r="D479" s="23"/>
      <c r="E479" s="100"/>
      <c r="F479" s="23"/>
      <c r="G479" s="24"/>
    </row>
    <row r="480" spans="1:7">
      <c r="A480" s="141" t="s">
        <v>47</v>
      </c>
      <c r="B480" s="4"/>
      <c r="C480" s="85" t="s">
        <v>95</v>
      </c>
      <c r="D480" s="4"/>
      <c r="E480" s="198"/>
      <c r="F480" s="4"/>
      <c r="G480" s="17"/>
    </row>
    <row r="481" spans="1:7" s="11" customFormat="1">
      <c r="A481" s="135"/>
      <c r="B481" s="8" t="s">
        <v>143</v>
      </c>
      <c r="C481" s="217">
        <v>38</v>
      </c>
      <c r="D481" s="10"/>
      <c r="E481" s="150"/>
      <c r="F481" s="10"/>
      <c r="G481" s="72"/>
    </row>
    <row r="482" spans="1:7" s="11" customFormat="1">
      <c r="A482" s="135"/>
      <c r="B482" s="8"/>
      <c r="C482" s="219" t="str">
        <f>"UKUPNO: "&amp;SUM(C481:C481)&amp;" m'"</f>
        <v>UKUPNO: 38 m'</v>
      </c>
      <c r="D482" s="10"/>
      <c r="E482" s="150"/>
      <c r="F482" s="10"/>
      <c r="G482" s="72"/>
    </row>
    <row r="483" spans="1:7">
      <c r="A483" s="21"/>
      <c r="B483" s="22"/>
      <c r="C483" s="161"/>
      <c r="D483" s="23"/>
      <c r="E483" s="100"/>
      <c r="F483" s="23"/>
      <c r="G483" s="24"/>
    </row>
    <row r="484" spans="1:7">
      <c r="A484" s="7"/>
      <c r="B484" s="12" t="s">
        <v>6</v>
      </c>
      <c r="C484" s="25">
        <v>38</v>
      </c>
      <c r="D484" s="7" t="s">
        <v>63</v>
      </c>
      <c r="E484" s="125"/>
      <c r="F484" s="13" t="s">
        <v>4</v>
      </c>
      <c r="G484" s="62">
        <f>C484*E484</f>
        <v>0</v>
      </c>
    </row>
    <row r="485" spans="1:7">
      <c r="A485" s="21"/>
      <c r="B485" s="22"/>
      <c r="C485" s="80"/>
      <c r="D485" s="23"/>
      <c r="E485" s="100"/>
      <c r="F485" s="23"/>
      <c r="G485" s="24"/>
    </row>
    <row r="486" spans="1:7" ht="154">
      <c r="A486" s="141" t="s">
        <v>36</v>
      </c>
      <c r="B486" s="4"/>
      <c r="C486" s="71" t="s">
        <v>125</v>
      </c>
      <c r="D486" s="4"/>
      <c r="E486" s="126"/>
      <c r="F486" s="4"/>
      <c r="G486" s="17"/>
    </row>
    <row r="487" spans="1:7" s="11" customFormat="1">
      <c r="A487" s="135"/>
      <c r="B487" s="8" t="s">
        <v>143</v>
      </c>
      <c r="C487" s="98">
        <v>1</v>
      </c>
      <c r="D487" s="10"/>
      <c r="E487" s="150"/>
      <c r="F487" s="10"/>
      <c r="G487" s="72"/>
    </row>
    <row r="488" spans="1:7" s="134" customFormat="1">
      <c r="A488" s="131"/>
      <c r="B488" s="136"/>
      <c r="C488" s="219" t="str">
        <f>"UKUPNO: "&amp;SUM(C487:C487)&amp;" kom."</f>
        <v>UKUPNO: 1 kom.</v>
      </c>
      <c r="D488" s="132"/>
      <c r="E488" s="151"/>
      <c r="F488" s="132"/>
      <c r="G488" s="133"/>
    </row>
    <row r="489" spans="1:7">
      <c r="A489" s="142"/>
      <c r="B489" s="22"/>
      <c r="C489" s="161"/>
      <c r="D489" s="23"/>
      <c r="E489" s="124"/>
      <c r="F489" s="23"/>
      <c r="G489" s="24"/>
    </row>
    <row r="490" spans="1:7">
      <c r="A490" s="141"/>
      <c r="B490" s="12" t="s">
        <v>3</v>
      </c>
      <c r="C490" s="81">
        <v>1</v>
      </c>
      <c r="D490" s="7" t="s">
        <v>63</v>
      </c>
      <c r="E490" s="125"/>
      <c r="F490" s="13" t="s">
        <v>4</v>
      </c>
      <c r="G490" s="14">
        <f>C490*E490</f>
        <v>0</v>
      </c>
    </row>
    <row r="491" spans="1:7">
      <c r="A491" s="141"/>
      <c r="B491" s="15"/>
      <c r="C491" s="5"/>
      <c r="D491" s="4"/>
      <c r="E491" s="138"/>
      <c r="F491" s="4"/>
      <c r="G491" s="6"/>
    </row>
    <row r="492" spans="1:7">
      <c r="A492" s="143"/>
      <c r="B492" s="45"/>
      <c r="C492" s="46"/>
      <c r="D492" s="47"/>
      <c r="E492" s="148"/>
      <c r="F492" s="47"/>
      <c r="G492" s="48"/>
    </row>
    <row r="493" spans="1:7" ht="15.5">
      <c r="A493" s="99" t="s">
        <v>132</v>
      </c>
      <c r="B493" s="50"/>
      <c r="C493" s="3" t="s">
        <v>31</v>
      </c>
      <c r="D493" s="49"/>
      <c r="E493" s="51"/>
      <c r="F493" s="50" t="s">
        <v>57</v>
      </c>
      <c r="G493" s="52">
        <f>SUM(G435:G492)</f>
        <v>0</v>
      </c>
    </row>
    <row r="494" spans="1:7">
      <c r="A494" s="144"/>
      <c r="B494" s="54"/>
      <c r="C494" s="55"/>
      <c r="D494" s="56"/>
      <c r="E494" s="149"/>
      <c r="F494" s="56"/>
      <c r="G494" s="57"/>
    </row>
    <row r="496" spans="1:7" ht="15.5">
      <c r="A496" s="264" t="s">
        <v>50</v>
      </c>
      <c r="B496" s="264"/>
      <c r="C496" s="264"/>
      <c r="D496" s="264"/>
      <c r="E496" s="264"/>
      <c r="F496" s="264"/>
      <c r="G496" s="264"/>
    </row>
    <row r="497" spans="1:7" ht="15.5">
      <c r="A497" s="99"/>
      <c r="B497" s="49"/>
      <c r="C497" s="49"/>
      <c r="D497" s="49"/>
      <c r="E497" s="51"/>
      <c r="F497" s="49"/>
      <c r="G497" s="52"/>
    </row>
    <row r="498" spans="1:7" ht="15.5">
      <c r="A498" s="99"/>
      <c r="B498" s="49"/>
      <c r="C498" s="102" t="str">
        <f>A10&amp;" "&amp;C10</f>
        <v>A) PRIPREMNI RADOVI</v>
      </c>
      <c r="D498" s="2"/>
      <c r="E498" s="103"/>
      <c r="F498" s="58" t="s">
        <v>57</v>
      </c>
      <c r="G498" s="104">
        <f>G57</f>
        <v>0</v>
      </c>
    </row>
    <row r="499" spans="1:7" ht="15.5">
      <c r="A499" s="99"/>
      <c r="B499" s="49"/>
      <c r="C499" s="102"/>
      <c r="D499" s="2"/>
      <c r="E499" s="103"/>
      <c r="F499" s="58"/>
      <c r="G499" s="104"/>
    </row>
    <row r="500" spans="1:7" ht="15.5">
      <c r="A500" s="99"/>
      <c r="B500" s="49"/>
      <c r="C500" s="102" t="str">
        <f>A60&amp;" "&amp;C60</f>
        <v>B) ZEMLJANI RADOVI</v>
      </c>
      <c r="D500" s="2"/>
      <c r="E500" s="103"/>
      <c r="F500" s="58" t="s">
        <v>57</v>
      </c>
      <c r="G500" s="104">
        <f>G156</f>
        <v>0</v>
      </c>
    </row>
    <row r="501" spans="1:7" ht="15.5">
      <c r="A501" s="99"/>
      <c r="B501" s="49"/>
      <c r="C501" s="102"/>
      <c r="D501" s="2"/>
      <c r="E501" s="103"/>
      <c r="F501" s="58"/>
      <c r="G501" s="104"/>
    </row>
    <row r="502" spans="1:7" ht="15.5">
      <c r="A502" s="99"/>
      <c r="B502" s="49"/>
      <c r="C502" s="102" t="str">
        <f>A159&amp;" "&amp;C159</f>
        <v>C) BETONSKI RADOVI</v>
      </c>
      <c r="D502" s="2"/>
      <c r="E502" s="103"/>
      <c r="F502" s="58" t="s">
        <v>57</v>
      </c>
      <c r="G502" s="104">
        <f>G192</f>
        <v>0</v>
      </c>
    </row>
    <row r="503" spans="1:7" ht="15.5">
      <c r="A503" s="99"/>
      <c r="B503" s="49"/>
      <c r="C503" s="102"/>
      <c r="D503" s="2"/>
      <c r="E503" s="103"/>
      <c r="F503" s="58"/>
      <c r="G503" s="104"/>
    </row>
    <row r="504" spans="1:7" ht="15.5">
      <c r="A504" s="99"/>
      <c r="B504" s="49"/>
      <c r="C504" s="102" t="str">
        <f>A195&amp;" "&amp;C195</f>
        <v>D) ASFALTERSKI RADOVI</v>
      </c>
      <c r="D504" s="2"/>
      <c r="E504" s="103"/>
      <c r="F504" s="58" t="s">
        <v>57</v>
      </c>
      <c r="G504" s="104">
        <f>G214</f>
        <v>0</v>
      </c>
    </row>
    <row r="505" spans="1:7" ht="15.5">
      <c r="A505" s="99"/>
      <c r="B505" s="49"/>
      <c r="C505" s="102"/>
      <c r="D505" s="2"/>
      <c r="E505" s="103"/>
      <c r="F505" s="58"/>
      <c r="G505" s="104"/>
    </row>
    <row r="506" spans="1:7" ht="15.5">
      <c r="A506" s="99"/>
      <c r="B506" s="49"/>
      <c r="C506" s="102" t="str">
        <f>A217&amp;" "&amp;C217</f>
        <v>E) DOBAVA, DOPREMA I UGRADNJA MATERIJALA</v>
      </c>
      <c r="D506" s="2"/>
      <c r="E506" s="103"/>
      <c r="F506" s="58" t="s">
        <v>57</v>
      </c>
      <c r="G506" s="104">
        <f>G420</f>
        <v>0</v>
      </c>
    </row>
    <row r="507" spans="1:7" ht="15.5">
      <c r="A507" s="99"/>
      <c r="B507" s="49"/>
      <c r="C507" s="102"/>
      <c r="D507" s="2"/>
      <c r="E507" s="103"/>
      <c r="F507" s="58"/>
      <c r="G507" s="104"/>
    </row>
    <row r="508" spans="1:7" ht="15.5">
      <c r="A508" s="99"/>
      <c r="B508" s="49"/>
      <c r="C508" s="102" t="str">
        <f>A423&amp;" "&amp;C423</f>
        <v>F) BRAVARSKI RADOVI</v>
      </c>
      <c r="D508" s="2"/>
      <c r="E508" s="103"/>
      <c r="F508" s="58" t="s">
        <v>57</v>
      </c>
      <c r="G508" s="104">
        <f>G432</f>
        <v>0</v>
      </c>
    </row>
    <row r="509" spans="1:7" ht="15.5">
      <c r="A509" s="99"/>
      <c r="B509" s="49"/>
      <c r="C509" s="102"/>
      <c r="D509" s="2"/>
      <c r="E509" s="103"/>
      <c r="F509" s="58"/>
      <c r="G509" s="104"/>
    </row>
    <row r="510" spans="1:7" ht="15.5">
      <c r="A510" s="99"/>
      <c r="B510" s="49"/>
      <c r="C510" s="102" t="str">
        <f>A493&amp;" "&amp;C493</f>
        <v>G) OSTALI RADOVI UKUPNO:</v>
      </c>
      <c r="D510" s="2"/>
      <c r="E510" s="103"/>
      <c r="F510" s="58" t="s">
        <v>57</v>
      </c>
      <c r="G510" s="104">
        <f>G493</f>
        <v>0</v>
      </c>
    </row>
    <row r="511" spans="1:7" ht="16" thickBot="1">
      <c r="A511" s="165"/>
      <c r="B511" s="105"/>
      <c r="C511" s="106"/>
      <c r="D511" s="105"/>
      <c r="E511" s="107"/>
      <c r="F511" s="105"/>
      <c r="G511" s="108"/>
    </row>
    <row r="512" spans="1:7" ht="16" thickTop="1">
      <c r="A512" s="99"/>
      <c r="B512" s="49"/>
      <c r="C512" s="3"/>
      <c r="D512" s="49"/>
      <c r="E512" s="51"/>
      <c r="F512" s="49"/>
      <c r="G512" s="52"/>
    </row>
    <row r="513" spans="1:7" ht="15.5">
      <c r="A513" s="99"/>
      <c r="B513" s="49"/>
      <c r="C513" s="109" t="s">
        <v>51</v>
      </c>
      <c r="D513" s="49"/>
      <c r="E513" s="51"/>
      <c r="F513" s="166" t="s">
        <v>57</v>
      </c>
      <c r="G513" s="167">
        <f>SUM(G498:G511)</f>
        <v>0</v>
      </c>
    </row>
    <row r="514" spans="1:7" ht="16" thickBot="1">
      <c r="A514" s="165"/>
      <c r="B514" s="105"/>
      <c r="C514" s="106"/>
      <c r="D514" s="105"/>
      <c r="E514" s="107"/>
      <c r="F514" s="105"/>
      <c r="G514" s="108"/>
    </row>
    <row r="515" spans="1:7" ht="14.5" thickTop="1"/>
  </sheetData>
  <mergeCells count="1">
    <mergeCell ref="A496:G496"/>
  </mergeCells>
  <pageMargins left="0.70866141732283472" right="0.70866141732283472" top="0.47244094488188981" bottom="0.47244094488188981" header="0.31496062992125984" footer="0.31496062992125984"/>
  <pageSetup paperSize="9" scale="82" firstPageNumber="2" fitToHeight="0" orientation="portrait" r:id="rId1"/>
  <headerFooter>
    <oddFooter>&amp;R&amp;8&amp;P</oddFooter>
  </headerFooter>
  <rowBreaks count="17" manualBreakCount="17">
    <brk id="20" max="16383" man="1"/>
    <brk id="36" max="6" man="1"/>
    <brk id="59" max="6" man="1"/>
    <brk id="115" max="6" man="1"/>
    <brk id="133" max="6" man="1"/>
    <brk id="157" max="6" man="1"/>
    <brk id="176" max="6" man="1"/>
    <brk id="193" max="16383" man="1"/>
    <brk id="215" max="16383" man="1"/>
    <brk id="229" max="6" man="1"/>
    <brk id="267" max="6" man="1"/>
    <brk id="297" max="6" man="1"/>
    <brk id="320" max="6" man="1"/>
    <brk id="350" max="6" man="1"/>
    <brk id="421" max="16383" man="1"/>
    <brk id="433" max="16383" man="1"/>
    <brk id="49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1325-74B0-4C81-84E8-15E6BB9D6EA3}">
  <dimension ref="A1:G325"/>
  <sheetViews>
    <sheetView view="pageBreakPreview" topLeftCell="A283" zoomScale="80" zoomScaleNormal="100" zoomScaleSheetLayoutView="80" workbookViewId="0">
      <selection activeCell="J309" sqref="J309"/>
    </sheetView>
  </sheetViews>
  <sheetFormatPr defaultColWidth="9" defaultRowHeight="14"/>
  <cols>
    <col min="1" max="1" width="5.1640625" style="139" bestFit="1" customWidth="1"/>
    <col min="2" max="2" width="5.5" style="8" bestFit="1" customWidth="1"/>
    <col min="3" max="3" width="63.33203125" style="38" customWidth="1"/>
    <col min="4" max="4" width="2" style="10" customWidth="1"/>
    <col min="5" max="5" width="8.6640625" style="10" customWidth="1"/>
    <col min="6" max="6" width="2" style="10" customWidth="1"/>
    <col min="7" max="7" width="10.6640625" style="8" customWidth="1"/>
    <col min="8" max="16384" width="9" style="38"/>
  </cols>
  <sheetData>
    <row r="1" spans="1:7">
      <c r="C1" s="110"/>
    </row>
    <row r="2" spans="1:7">
      <c r="C2" s="1" t="s">
        <v>32</v>
      </c>
    </row>
    <row r="3" spans="1:7" s="11" customFormat="1" ht="13">
      <c r="A3" s="140"/>
      <c r="B3" s="111"/>
      <c r="C3" s="123"/>
      <c r="D3" s="113"/>
      <c r="E3" s="114"/>
      <c r="F3" s="113"/>
      <c r="G3" s="115"/>
    </row>
    <row r="4" spans="1:7" s="11" customFormat="1" ht="13">
      <c r="A4" s="140"/>
      <c r="B4" s="111"/>
      <c r="C4" s="112" t="s">
        <v>178</v>
      </c>
      <c r="D4" s="113"/>
      <c r="E4" s="114"/>
      <c r="F4" s="113"/>
      <c r="G4" s="115"/>
    </row>
    <row r="5" spans="1:7" s="11" customFormat="1" ht="13">
      <c r="A5" s="140"/>
      <c r="B5" s="118" t="s">
        <v>179</v>
      </c>
      <c r="C5" s="236" t="s">
        <v>180</v>
      </c>
      <c r="D5" s="237"/>
      <c r="E5" s="238">
        <v>124</v>
      </c>
      <c r="F5" s="113"/>
      <c r="G5" s="115"/>
    </row>
    <row r="6" spans="1:7" s="11" customFormat="1" ht="13">
      <c r="A6" s="140"/>
      <c r="B6" s="111"/>
      <c r="C6" s="119" t="s">
        <v>88</v>
      </c>
      <c r="D6" s="113"/>
      <c r="E6" s="120">
        <f>SUM(E5:E5)</f>
        <v>124</v>
      </c>
      <c r="F6" s="113"/>
      <c r="G6" s="115"/>
    </row>
    <row r="7" spans="1:7" s="11" customFormat="1" ht="13">
      <c r="A7" s="140"/>
      <c r="B7" s="111"/>
      <c r="C7" s="123"/>
      <c r="D7" s="113"/>
      <c r="E7" s="120"/>
      <c r="F7" s="113"/>
      <c r="G7" s="115"/>
    </row>
    <row r="8" spans="1:7" ht="15.5">
      <c r="A8" s="99" t="s">
        <v>0</v>
      </c>
      <c r="B8" s="58"/>
      <c r="C8" s="3" t="s">
        <v>1</v>
      </c>
      <c r="D8" s="2"/>
      <c r="E8" s="103"/>
      <c r="F8" s="2"/>
      <c r="G8" s="61"/>
    </row>
    <row r="9" spans="1:7" s="11" customFormat="1">
      <c r="A9" s="141"/>
      <c r="B9" s="15"/>
      <c r="C9" s="16"/>
      <c r="D9" s="10"/>
      <c r="E9" s="138"/>
      <c r="F9" s="10"/>
      <c r="G9" s="19"/>
    </row>
    <row r="10" spans="1:7" s="11" customFormat="1" ht="113">
      <c r="A10" s="141" t="s">
        <v>2</v>
      </c>
      <c r="B10" s="8"/>
      <c r="C10" s="9" t="s">
        <v>181</v>
      </c>
      <c r="D10" s="10"/>
      <c r="E10" s="199"/>
      <c r="F10" s="10"/>
      <c r="G10" s="200"/>
    </row>
    <row r="11" spans="1:7" s="11" customFormat="1">
      <c r="A11" s="141"/>
      <c r="B11" s="12" t="s">
        <v>3</v>
      </c>
      <c r="C11" s="81">
        <v>1</v>
      </c>
      <c r="D11" s="7" t="s">
        <v>63</v>
      </c>
      <c r="E11" s="125"/>
      <c r="F11" s="13" t="s">
        <v>4</v>
      </c>
      <c r="G11" s="62">
        <f>C11*E11</f>
        <v>0</v>
      </c>
    </row>
    <row r="12" spans="1:7">
      <c r="A12" s="141"/>
      <c r="B12" s="15"/>
      <c r="C12" s="5"/>
      <c r="D12" s="4"/>
      <c r="E12" s="138"/>
      <c r="F12" s="4"/>
      <c r="G12" s="37"/>
    </row>
    <row r="13" spans="1:7" s="11" customFormat="1" ht="182">
      <c r="A13" s="141" t="s">
        <v>5</v>
      </c>
      <c r="B13" s="15"/>
      <c r="C13" s="27" t="s">
        <v>182</v>
      </c>
      <c r="D13" s="4"/>
      <c r="E13" s="126"/>
      <c r="F13" s="4"/>
      <c r="G13" s="62"/>
    </row>
    <row r="14" spans="1:7" s="11" customFormat="1">
      <c r="A14" s="141"/>
      <c r="B14" s="15"/>
      <c r="C14" s="27" t="s">
        <v>183</v>
      </c>
      <c r="D14" s="4"/>
      <c r="E14" s="126"/>
      <c r="F14" s="4"/>
      <c r="G14" s="62"/>
    </row>
    <row r="15" spans="1:7">
      <c r="A15" s="141"/>
      <c r="B15" s="12" t="s">
        <v>6</v>
      </c>
      <c r="C15" s="25">
        <v>124</v>
      </c>
      <c r="D15" s="7" t="s">
        <v>63</v>
      </c>
      <c r="E15" s="125"/>
      <c r="F15" s="13" t="s">
        <v>4</v>
      </c>
      <c r="G15" s="62">
        <f>C15*E15</f>
        <v>0</v>
      </c>
    </row>
    <row r="16" spans="1:7">
      <c r="A16" s="141"/>
      <c r="B16" s="15"/>
      <c r="C16" s="5"/>
      <c r="D16" s="4"/>
      <c r="E16" s="138"/>
      <c r="F16" s="4"/>
      <c r="G16" s="37"/>
    </row>
    <row r="17" spans="1:7" s="11" customFormat="1" ht="140">
      <c r="A17" s="141" t="s">
        <v>33</v>
      </c>
      <c r="B17" s="8"/>
      <c r="C17" s="27" t="s">
        <v>84</v>
      </c>
      <c r="D17" s="10"/>
      <c r="E17" s="138"/>
      <c r="F17" s="10"/>
      <c r="G17" s="37"/>
    </row>
    <row r="18" spans="1:7" s="11" customFormat="1">
      <c r="A18" s="141"/>
      <c r="B18" s="12" t="s">
        <v>3</v>
      </c>
      <c r="C18" s="81">
        <v>2</v>
      </c>
      <c r="D18" s="7" t="s">
        <v>63</v>
      </c>
      <c r="E18" s="125"/>
      <c r="F18" s="13" t="s">
        <v>4</v>
      </c>
      <c r="G18" s="62">
        <f>C18*E18</f>
        <v>0</v>
      </c>
    </row>
    <row r="19" spans="1:7" s="229" customFormat="1">
      <c r="A19" s="28"/>
      <c r="B19" s="8"/>
      <c r="C19" s="226"/>
      <c r="D19" s="68"/>
      <c r="E19" s="227"/>
      <c r="F19" s="69"/>
      <c r="G19" s="228"/>
    </row>
    <row r="20" spans="1:7" s="242" customFormat="1" ht="196">
      <c r="A20" s="141" t="s">
        <v>34</v>
      </c>
      <c r="B20" s="8"/>
      <c r="C20" s="239" t="s">
        <v>184</v>
      </c>
      <c r="D20" s="68"/>
      <c r="E20" s="240"/>
      <c r="F20" s="69"/>
      <c r="G20" s="241"/>
    </row>
    <row r="21" spans="1:7" s="11" customFormat="1">
      <c r="A21" s="135"/>
      <c r="B21" s="8" t="s">
        <v>179</v>
      </c>
      <c r="C21" s="217">
        <v>25</v>
      </c>
      <c r="D21" s="10"/>
      <c r="E21" s="150"/>
      <c r="F21" s="10"/>
      <c r="G21" s="72"/>
    </row>
    <row r="22" spans="1:7" s="11" customFormat="1">
      <c r="A22" s="135"/>
      <c r="B22" s="8"/>
      <c r="C22" s="219" t="str">
        <f>"UKUPNO: "&amp;SUM(C21)&amp;" m'"</f>
        <v>UKUPNO: 25 m'</v>
      </c>
      <c r="D22" s="10"/>
      <c r="E22" s="150"/>
      <c r="F22" s="10"/>
      <c r="G22" s="72"/>
    </row>
    <row r="23" spans="1:7" s="39" customFormat="1">
      <c r="A23" s="142"/>
      <c r="B23" s="22"/>
      <c r="C23" s="32"/>
      <c r="D23" s="23"/>
      <c r="E23" s="124"/>
      <c r="F23" s="23"/>
      <c r="G23" s="24"/>
    </row>
    <row r="24" spans="1:7" s="243" customFormat="1">
      <c r="A24" s="28"/>
      <c r="B24" s="12" t="s">
        <v>6</v>
      </c>
      <c r="C24" s="25">
        <v>25</v>
      </c>
      <c r="D24" s="94" t="s">
        <v>63</v>
      </c>
      <c r="E24" s="197"/>
      <c r="F24" s="59" t="s">
        <v>4</v>
      </c>
      <c r="G24" s="87">
        <f>E24*C24</f>
        <v>0</v>
      </c>
    </row>
    <row r="25" spans="1:7">
      <c r="A25" s="201"/>
      <c r="B25" s="202"/>
      <c r="C25" s="203"/>
      <c r="E25" s="138"/>
      <c r="G25" s="37"/>
    </row>
    <row r="26" spans="1:7" s="11" customFormat="1" ht="70">
      <c r="A26" s="141" t="s">
        <v>35</v>
      </c>
      <c r="B26" s="8"/>
      <c r="C26" s="9" t="s">
        <v>130</v>
      </c>
      <c r="D26" s="10"/>
      <c r="E26" s="199"/>
      <c r="F26" s="10"/>
      <c r="G26" s="200"/>
    </row>
    <row r="27" spans="1:7" s="11" customFormat="1">
      <c r="A27" s="141"/>
      <c r="B27" s="12" t="s">
        <v>3</v>
      </c>
      <c r="C27" s="81">
        <v>1</v>
      </c>
      <c r="D27" s="7" t="s">
        <v>63</v>
      </c>
      <c r="E27" s="125"/>
      <c r="F27" s="13" t="s">
        <v>4</v>
      </c>
      <c r="G27" s="62">
        <f>C27*E27</f>
        <v>0</v>
      </c>
    </row>
    <row r="28" spans="1:7">
      <c r="A28" s="201"/>
      <c r="B28" s="202"/>
      <c r="C28" s="203"/>
      <c r="E28" s="138"/>
      <c r="G28" s="37"/>
    </row>
    <row r="29" spans="1:7" s="11" customFormat="1" ht="98">
      <c r="A29" s="141" t="s">
        <v>36</v>
      </c>
      <c r="B29" s="8"/>
      <c r="C29" s="18" t="s">
        <v>104</v>
      </c>
      <c r="D29" s="10"/>
      <c r="E29" s="199"/>
      <c r="F29" s="10"/>
      <c r="G29" s="200"/>
    </row>
    <row r="30" spans="1:7" s="11" customFormat="1">
      <c r="A30" s="141"/>
      <c r="B30" s="12" t="s">
        <v>3</v>
      </c>
      <c r="C30" s="81">
        <v>1</v>
      </c>
      <c r="D30" s="7" t="s">
        <v>63</v>
      </c>
      <c r="E30" s="125"/>
      <c r="F30" s="13" t="s">
        <v>4</v>
      </c>
      <c r="G30" s="62">
        <f>C30*E30</f>
        <v>0</v>
      </c>
    </row>
    <row r="31" spans="1:7" s="11" customFormat="1">
      <c r="A31" s="141"/>
      <c r="B31" s="15"/>
      <c r="C31" s="16"/>
      <c r="D31" s="4"/>
      <c r="E31" s="126"/>
      <c r="F31" s="4"/>
      <c r="G31" s="63"/>
    </row>
    <row r="32" spans="1:7" s="11" customFormat="1" ht="70">
      <c r="A32" s="141" t="s">
        <v>37</v>
      </c>
      <c r="B32" s="8"/>
      <c r="C32" s="18" t="s">
        <v>140</v>
      </c>
      <c r="D32" s="10"/>
      <c r="E32" s="199"/>
      <c r="F32" s="10"/>
      <c r="G32" s="200"/>
    </row>
    <row r="33" spans="1:7" s="11" customFormat="1">
      <c r="A33" s="141"/>
      <c r="B33" s="12" t="s">
        <v>3</v>
      </c>
      <c r="C33" s="81">
        <v>1</v>
      </c>
      <c r="D33" s="7" t="s">
        <v>63</v>
      </c>
      <c r="E33" s="125"/>
      <c r="F33" s="13" t="s">
        <v>4</v>
      </c>
      <c r="G33" s="62">
        <f>C33*E33</f>
        <v>0</v>
      </c>
    </row>
    <row r="34" spans="1:7" s="190" customFormat="1">
      <c r="A34" s="186"/>
      <c r="B34" s="178"/>
      <c r="C34" s="187"/>
      <c r="D34" s="179"/>
      <c r="E34" s="188"/>
      <c r="F34" s="179"/>
      <c r="G34" s="189"/>
    </row>
    <row r="35" spans="1:7" s="11" customFormat="1" ht="126">
      <c r="A35" s="141" t="s">
        <v>38</v>
      </c>
      <c r="B35" s="15"/>
      <c r="C35" s="204" t="s">
        <v>86</v>
      </c>
      <c r="D35" s="4"/>
      <c r="E35" s="138"/>
      <c r="F35" s="4"/>
      <c r="G35" s="37"/>
    </row>
    <row r="36" spans="1:7" s="11" customFormat="1">
      <c r="A36" s="141"/>
      <c r="B36" s="12" t="s">
        <v>6</v>
      </c>
      <c r="C36" s="25">
        <v>124</v>
      </c>
      <c r="D36" s="7" t="s">
        <v>63</v>
      </c>
      <c r="E36" s="125"/>
      <c r="F36" s="13" t="s">
        <v>4</v>
      </c>
      <c r="G36" s="62">
        <f>C36*E36</f>
        <v>0</v>
      </c>
    </row>
    <row r="37" spans="1:7">
      <c r="A37" s="141"/>
      <c r="B37" s="15"/>
      <c r="C37" s="26"/>
      <c r="D37" s="4"/>
      <c r="E37" s="138"/>
      <c r="F37" s="4"/>
      <c r="G37" s="37"/>
    </row>
    <row r="38" spans="1:7" ht="112">
      <c r="A38" s="141" t="s">
        <v>39</v>
      </c>
      <c r="B38" s="15"/>
      <c r="C38" s="20" t="s">
        <v>85</v>
      </c>
      <c r="D38" s="4"/>
      <c r="E38" s="126"/>
      <c r="F38" s="4"/>
      <c r="G38" s="63"/>
    </row>
    <row r="39" spans="1:7" s="11" customFormat="1">
      <c r="A39" s="141"/>
      <c r="B39" s="12" t="s">
        <v>6</v>
      </c>
      <c r="C39" s="25">
        <v>96</v>
      </c>
      <c r="D39" s="7" t="s">
        <v>63</v>
      </c>
      <c r="E39" s="125"/>
      <c r="F39" s="13" t="s">
        <v>4</v>
      </c>
      <c r="G39" s="62">
        <f>C39*E39</f>
        <v>0</v>
      </c>
    </row>
    <row r="40" spans="1:7" s="11" customFormat="1">
      <c r="A40" s="135"/>
      <c r="B40" s="8"/>
      <c r="C40" s="29"/>
      <c r="D40" s="10"/>
      <c r="E40" s="147"/>
      <c r="F40" s="10"/>
      <c r="G40" s="64"/>
    </row>
    <row r="41" spans="1:7" s="11" customFormat="1" ht="182">
      <c r="A41" s="141" t="s">
        <v>92</v>
      </c>
      <c r="B41" s="8"/>
      <c r="C41" s="205" t="s">
        <v>87</v>
      </c>
      <c r="D41" s="10"/>
      <c r="E41" s="206"/>
      <c r="F41" s="10"/>
      <c r="G41" s="207"/>
    </row>
    <row r="42" spans="1:7" s="11" customFormat="1">
      <c r="A42" s="7" t="s">
        <v>124</v>
      </c>
      <c r="B42" s="31"/>
      <c r="C42" s="32" t="s">
        <v>7</v>
      </c>
      <c r="D42" s="23"/>
      <c r="E42" s="124"/>
      <c r="F42" s="23"/>
      <c r="G42" s="37" t="s">
        <v>8</v>
      </c>
    </row>
    <row r="43" spans="1:7" s="11" customFormat="1">
      <c r="A43" s="7"/>
      <c r="B43" s="33" t="s">
        <v>3</v>
      </c>
      <c r="C43" s="81">
        <v>1</v>
      </c>
      <c r="D43" s="28" t="s">
        <v>63</v>
      </c>
      <c r="E43" s="125"/>
      <c r="F43" s="13" t="s">
        <v>4</v>
      </c>
      <c r="G43" s="62">
        <f>C43*E43</f>
        <v>0</v>
      </c>
    </row>
    <row r="44" spans="1:7" s="11" customFormat="1">
      <c r="A44" s="28"/>
      <c r="B44" s="33"/>
      <c r="C44" s="34"/>
      <c r="D44" s="28"/>
      <c r="E44" s="125"/>
      <c r="F44" s="13"/>
      <c r="G44" s="62"/>
    </row>
    <row r="45" spans="1:7" s="11" customFormat="1">
      <c r="A45" s="7" t="s">
        <v>138</v>
      </c>
      <c r="B45" s="31"/>
      <c r="C45" s="32" t="s">
        <v>9</v>
      </c>
      <c r="D45" s="23"/>
      <c r="E45" s="124"/>
      <c r="F45" s="23"/>
      <c r="G45" s="37" t="s">
        <v>8</v>
      </c>
    </row>
    <row r="46" spans="1:7">
      <c r="A46" s="135"/>
      <c r="B46" s="33" t="s">
        <v>3</v>
      </c>
      <c r="C46" s="34">
        <v>2</v>
      </c>
      <c r="D46" s="28" t="s">
        <v>63</v>
      </c>
      <c r="E46" s="125"/>
      <c r="F46" s="13" t="s">
        <v>4</v>
      </c>
      <c r="G46" s="14">
        <f>C46*E46</f>
        <v>0</v>
      </c>
    </row>
    <row r="47" spans="1:7" s="11" customFormat="1">
      <c r="A47" s="135"/>
      <c r="B47" s="33"/>
      <c r="C47" s="34"/>
      <c r="D47" s="28"/>
      <c r="E47" s="125"/>
      <c r="F47" s="13"/>
      <c r="G47" s="62"/>
    </row>
    <row r="48" spans="1:7" s="194" customFormat="1" ht="154">
      <c r="A48" s="141" t="s">
        <v>40</v>
      </c>
      <c r="B48" s="8"/>
      <c r="C48" s="9" t="s">
        <v>185</v>
      </c>
      <c r="D48" s="10"/>
      <c r="E48" s="147"/>
      <c r="F48" s="10"/>
      <c r="G48" s="208"/>
    </row>
    <row r="49" spans="1:7" s="215" customFormat="1">
      <c r="A49" s="28" t="s">
        <v>59</v>
      </c>
      <c r="B49" s="209"/>
      <c r="C49" s="210" t="s">
        <v>61</v>
      </c>
      <c r="D49" s="211"/>
      <c r="E49" s="212"/>
      <c r="F49" s="213"/>
      <c r="G49" s="214"/>
    </row>
    <row r="50" spans="1:7" s="36" customFormat="1">
      <c r="A50" s="28"/>
      <c r="B50" s="209" t="s">
        <v>62</v>
      </c>
      <c r="C50" s="94">
        <v>1</v>
      </c>
      <c r="D50" s="94" t="s">
        <v>63</v>
      </c>
      <c r="E50" s="197"/>
      <c r="F50" s="216" t="s">
        <v>4</v>
      </c>
      <c r="G50" s="87">
        <f>C50*E50</f>
        <v>0</v>
      </c>
    </row>
    <row r="51" spans="1:7" s="215" customFormat="1">
      <c r="A51" s="28" t="s">
        <v>60</v>
      </c>
      <c r="B51" s="209"/>
      <c r="C51" s="210" t="s">
        <v>186</v>
      </c>
      <c r="D51" s="211"/>
      <c r="E51" s="212"/>
      <c r="F51" s="213"/>
      <c r="G51" s="214"/>
    </row>
    <row r="52" spans="1:7" s="36" customFormat="1">
      <c r="A52" s="135"/>
      <c r="B52" s="209" t="s">
        <v>62</v>
      </c>
      <c r="C52" s="94">
        <v>2</v>
      </c>
      <c r="D52" s="94" t="s">
        <v>63</v>
      </c>
      <c r="E52" s="197"/>
      <c r="F52" s="216" t="s">
        <v>4</v>
      </c>
      <c r="G52" s="87">
        <f>C52*E52</f>
        <v>0</v>
      </c>
    </row>
    <row r="53" spans="1:7" s="11" customFormat="1">
      <c r="A53" s="141"/>
      <c r="B53" s="12"/>
      <c r="C53" s="25"/>
      <c r="D53" s="7"/>
      <c r="E53" s="125"/>
      <c r="F53" s="13"/>
      <c r="G53" s="62"/>
    </row>
    <row r="54" spans="1:7" s="11" customFormat="1" ht="112">
      <c r="A54" s="141" t="s">
        <v>41</v>
      </c>
      <c r="B54" s="15"/>
      <c r="C54" s="231" t="s">
        <v>139</v>
      </c>
      <c r="D54" s="4"/>
      <c r="E54" s="126"/>
      <c r="F54" s="4"/>
      <c r="G54" s="63"/>
    </row>
    <row r="55" spans="1:7">
      <c r="A55" s="141"/>
      <c r="B55" s="12" t="s">
        <v>3</v>
      </c>
      <c r="C55" s="81">
        <v>1</v>
      </c>
      <c r="D55" s="7" t="s">
        <v>63</v>
      </c>
      <c r="E55" s="125"/>
      <c r="F55" s="13" t="s">
        <v>4</v>
      </c>
      <c r="G55" s="62">
        <f>C55*E55</f>
        <v>0</v>
      </c>
    </row>
    <row r="57" spans="1:7">
      <c r="A57" s="143"/>
      <c r="B57" s="45"/>
      <c r="C57" s="46"/>
      <c r="D57" s="47"/>
      <c r="E57" s="148"/>
      <c r="F57" s="47"/>
      <c r="G57" s="65"/>
    </row>
    <row r="58" spans="1:7" ht="15.5">
      <c r="A58" s="99" t="s">
        <v>0</v>
      </c>
      <c r="B58" s="50"/>
      <c r="C58" s="3" t="s">
        <v>11</v>
      </c>
      <c r="D58" s="49"/>
      <c r="E58" s="51"/>
      <c r="F58" s="49" t="s">
        <v>57</v>
      </c>
      <c r="G58" s="66">
        <f>SUM(G8:G56)</f>
        <v>0</v>
      </c>
    </row>
    <row r="59" spans="1:7">
      <c r="A59" s="144"/>
      <c r="B59" s="54"/>
      <c r="C59" s="55"/>
      <c r="D59" s="56"/>
      <c r="E59" s="149"/>
      <c r="F59" s="56"/>
      <c r="G59" s="67"/>
    </row>
    <row r="60" spans="1:7">
      <c r="A60" s="141"/>
      <c r="B60" s="15"/>
      <c r="C60" s="16"/>
      <c r="D60" s="4"/>
      <c r="E60" s="126"/>
      <c r="F60" s="4"/>
      <c r="G60" s="17"/>
    </row>
    <row r="61" spans="1:7" ht="15.5">
      <c r="A61" s="99" t="s">
        <v>13</v>
      </c>
      <c r="B61" s="50"/>
      <c r="C61" s="3" t="s">
        <v>14</v>
      </c>
      <c r="D61" s="49"/>
      <c r="E61" s="51"/>
      <c r="F61" s="49"/>
      <c r="G61" s="52"/>
    </row>
    <row r="62" spans="1:7">
      <c r="A62" s="141"/>
      <c r="B62" s="15"/>
      <c r="C62" s="5"/>
      <c r="D62" s="4"/>
      <c r="E62" s="138"/>
      <c r="F62" s="4"/>
      <c r="G62" s="6"/>
    </row>
    <row r="63" spans="1:7" s="11" customFormat="1" ht="84">
      <c r="A63" s="135" t="s">
        <v>2</v>
      </c>
      <c r="B63" s="8"/>
      <c r="C63" s="71" t="s">
        <v>66</v>
      </c>
      <c r="D63" s="10"/>
      <c r="E63" s="150"/>
      <c r="F63" s="10"/>
      <c r="G63" s="72"/>
    </row>
    <row r="64" spans="1:7" s="11" customFormat="1">
      <c r="A64" s="135"/>
      <c r="B64" s="8" t="s">
        <v>179</v>
      </c>
      <c r="C64" s="217">
        <v>124</v>
      </c>
      <c r="D64" s="10"/>
      <c r="E64" s="150"/>
      <c r="F64" s="10"/>
      <c r="G64" s="72"/>
    </row>
    <row r="65" spans="1:7" s="11" customFormat="1">
      <c r="A65" s="135"/>
      <c r="B65" s="8"/>
      <c r="C65" s="71"/>
      <c r="D65" s="10"/>
      <c r="E65" s="150"/>
      <c r="F65" s="10"/>
      <c r="G65" s="72"/>
    </row>
    <row r="66" spans="1:7">
      <c r="A66" s="141"/>
      <c r="B66" s="12" t="s">
        <v>6</v>
      </c>
      <c r="C66" s="25">
        <v>116</v>
      </c>
      <c r="D66" s="7" t="s">
        <v>63</v>
      </c>
      <c r="E66" s="125"/>
      <c r="F66" s="13" t="s">
        <v>4</v>
      </c>
      <c r="G66" s="62">
        <f>C66*E66</f>
        <v>0</v>
      </c>
    </row>
    <row r="67" spans="1:7">
      <c r="A67" s="141"/>
      <c r="B67" s="15"/>
      <c r="C67" s="5"/>
      <c r="D67" s="4"/>
      <c r="E67" s="138"/>
      <c r="F67" s="4"/>
      <c r="G67" s="6"/>
    </row>
    <row r="68" spans="1:7" s="11" customFormat="1" ht="98">
      <c r="A68" s="135" t="s">
        <v>5</v>
      </c>
      <c r="B68" s="8"/>
      <c r="C68" s="71" t="s">
        <v>54</v>
      </c>
      <c r="D68" s="10"/>
      <c r="E68" s="150"/>
      <c r="F68" s="10"/>
      <c r="G68" s="72"/>
    </row>
    <row r="69" spans="1:7" s="11" customFormat="1">
      <c r="A69" s="135"/>
      <c r="B69" s="8" t="s">
        <v>179</v>
      </c>
      <c r="C69" s="218">
        <v>193.71</v>
      </c>
      <c r="D69" s="10"/>
      <c r="E69" s="150"/>
      <c r="F69" s="10"/>
      <c r="G69" s="72"/>
    </row>
    <row r="70" spans="1:7" s="11" customFormat="1">
      <c r="A70" s="135"/>
      <c r="B70" s="8"/>
      <c r="C70" s="71"/>
      <c r="D70" s="10"/>
      <c r="E70" s="150"/>
      <c r="F70" s="10"/>
      <c r="G70" s="72"/>
    </row>
    <row r="71" spans="1:7">
      <c r="A71" s="142"/>
      <c r="B71" s="127" t="s">
        <v>10</v>
      </c>
      <c r="C71" s="128">
        <v>186</v>
      </c>
      <c r="D71" s="7" t="s">
        <v>63</v>
      </c>
      <c r="E71" s="125"/>
      <c r="F71" s="13" t="s">
        <v>4</v>
      </c>
      <c r="G71" s="62">
        <f>C71*E71</f>
        <v>0</v>
      </c>
    </row>
    <row r="72" spans="1:7">
      <c r="A72" s="141"/>
      <c r="B72" s="15"/>
      <c r="C72" s="26"/>
      <c r="D72" s="4"/>
      <c r="E72" s="138"/>
      <c r="F72" s="4"/>
      <c r="G72" s="37"/>
    </row>
    <row r="73" spans="1:7" s="11" customFormat="1" ht="224">
      <c r="A73" s="141" t="s">
        <v>33</v>
      </c>
      <c r="B73" s="15"/>
      <c r="C73" s="70" t="s">
        <v>187</v>
      </c>
      <c r="D73" s="4"/>
      <c r="E73" s="138"/>
      <c r="F73" s="4"/>
      <c r="G73" s="6"/>
    </row>
    <row r="74" spans="1:7" s="11" customFormat="1" ht="70">
      <c r="A74" s="141"/>
      <c r="B74" s="15"/>
      <c r="C74" s="70" t="s">
        <v>188</v>
      </c>
      <c r="D74" s="4"/>
      <c r="E74" s="138"/>
      <c r="F74" s="4"/>
      <c r="G74" s="6"/>
    </row>
    <row r="75" spans="1:7" ht="84">
      <c r="A75" s="141" t="s">
        <v>45</v>
      </c>
      <c r="B75" s="15"/>
      <c r="C75" s="70" t="s">
        <v>189</v>
      </c>
      <c r="D75" s="4"/>
      <c r="E75" s="138"/>
      <c r="F75" s="4"/>
      <c r="G75" s="6"/>
    </row>
    <row r="76" spans="1:7">
      <c r="A76" s="141" t="s">
        <v>190</v>
      </c>
      <c r="B76" s="15"/>
      <c r="C76" s="244" t="s">
        <v>191</v>
      </c>
      <c r="D76" s="4"/>
      <c r="E76" s="138"/>
      <c r="F76" s="4"/>
      <c r="G76" s="6"/>
    </row>
    <row r="77" spans="1:7" s="36" customFormat="1">
      <c r="A77" s="135"/>
      <c r="B77" s="12" t="s">
        <v>3</v>
      </c>
      <c r="C77" s="35">
        <v>2</v>
      </c>
      <c r="D77" s="28" t="s">
        <v>63</v>
      </c>
      <c r="E77" s="125"/>
      <c r="F77" s="13" t="s">
        <v>4</v>
      </c>
      <c r="G77" s="62">
        <f>C77*E77</f>
        <v>0</v>
      </c>
    </row>
    <row r="78" spans="1:7" s="36" customFormat="1">
      <c r="A78" s="135"/>
      <c r="B78" s="12"/>
      <c r="C78" s="35"/>
      <c r="D78" s="28"/>
      <c r="E78" s="125"/>
      <c r="F78" s="13"/>
      <c r="G78" s="62"/>
    </row>
    <row r="79" spans="1:7">
      <c r="A79" s="141" t="s">
        <v>192</v>
      </c>
      <c r="B79" s="15"/>
      <c r="C79" s="244" t="s">
        <v>193</v>
      </c>
      <c r="D79" s="4"/>
      <c r="E79" s="138"/>
      <c r="F79" s="4"/>
      <c r="G79" s="6"/>
    </row>
    <row r="80" spans="1:7" s="36" customFormat="1">
      <c r="A80" s="135"/>
      <c r="B80" s="12" t="s">
        <v>16</v>
      </c>
      <c r="C80" s="25">
        <v>35</v>
      </c>
      <c r="D80" s="28" t="s">
        <v>63</v>
      </c>
      <c r="E80" s="125"/>
      <c r="F80" s="13" t="s">
        <v>4</v>
      </c>
      <c r="G80" s="62">
        <f>C80*E80</f>
        <v>0</v>
      </c>
    </row>
    <row r="81" spans="1:7" s="247" customFormat="1">
      <c r="A81" s="186"/>
      <c r="B81" s="173"/>
      <c r="C81" s="245"/>
      <c r="D81" s="246"/>
      <c r="E81" s="175"/>
      <c r="F81" s="176"/>
      <c r="G81" s="177"/>
    </row>
    <row r="82" spans="1:7" s="11" customFormat="1" ht="224">
      <c r="A82" s="135" t="s">
        <v>34</v>
      </c>
      <c r="B82" s="8"/>
      <c r="C82" s="71" t="s">
        <v>194</v>
      </c>
      <c r="D82" s="10"/>
      <c r="E82" s="248"/>
      <c r="F82" s="10"/>
      <c r="G82" s="72"/>
    </row>
    <row r="83" spans="1:7">
      <c r="A83" s="141" t="s">
        <v>46</v>
      </c>
      <c r="B83" s="15"/>
      <c r="C83" s="244" t="s">
        <v>195</v>
      </c>
      <c r="D83" s="4"/>
      <c r="E83" s="138"/>
      <c r="F83" s="4"/>
      <c r="G83" s="6"/>
    </row>
    <row r="84" spans="1:7">
      <c r="A84" s="1"/>
      <c r="B84" s="12" t="s">
        <v>16</v>
      </c>
      <c r="C84" s="128">
        <v>10</v>
      </c>
      <c r="D84" s="7" t="s">
        <v>63</v>
      </c>
      <c r="E84" s="125"/>
      <c r="F84" s="13" t="s">
        <v>4</v>
      </c>
      <c r="G84" s="14">
        <f>E84*C84</f>
        <v>0</v>
      </c>
    </row>
    <row r="85" spans="1:7" s="11" customFormat="1">
      <c r="A85" s="141"/>
      <c r="B85" s="15"/>
      <c r="C85" s="129"/>
      <c r="D85" s="4"/>
      <c r="E85" s="138"/>
      <c r="F85" s="4"/>
      <c r="G85" s="6"/>
    </row>
    <row r="86" spans="1:7">
      <c r="A86" s="141" t="s">
        <v>196</v>
      </c>
      <c r="B86" s="15"/>
      <c r="C86" s="244" t="s">
        <v>197</v>
      </c>
      <c r="D86" s="4"/>
      <c r="E86" s="138"/>
      <c r="F86" s="4"/>
      <c r="G86" s="6"/>
    </row>
    <row r="87" spans="1:7">
      <c r="A87" s="1"/>
      <c r="B87" s="12" t="s">
        <v>16</v>
      </c>
      <c r="C87" s="128">
        <v>35</v>
      </c>
      <c r="D87" s="7" t="s">
        <v>63</v>
      </c>
      <c r="E87" s="125"/>
      <c r="F87" s="13" t="s">
        <v>4</v>
      </c>
      <c r="G87" s="14">
        <f>E87*C87</f>
        <v>0</v>
      </c>
    </row>
    <row r="88" spans="1:7" s="11" customFormat="1">
      <c r="A88" s="141"/>
      <c r="B88" s="15"/>
      <c r="C88" s="129"/>
      <c r="D88" s="4"/>
      <c r="E88" s="249"/>
      <c r="F88" s="4"/>
      <c r="G88" s="6"/>
    </row>
    <row r="89" spans="1:7" s="11" customFormat="1" ht="196">
      <c r="A89" s="141" t="s">
        <v>35</v>
      </c>
      <c r="B89" s="22"/>
      <c r="C89" s="70" t="s">
        <v>198</v>
      </c>
      <c r="D89" s="23"/>
      <c r="E89" s="124"/>
      <c r="F89" s="23"/>
      <c r="G89" s="60"/>
    </row>
    <row r="90" spans="1:7" s="11" customFormat="1" ht="182">
      <c r="A90" s="141"/>
      <c r="B90" s="22"/>
      <c r="C90" s="70" t="s">
        <v>20</v>
      </c>
      <c r="D90" s="23"/>
      <c r="E90" s="124"/>
      <c r="F90" s="23"/>
      <c r="G90" s="60"/>
    </row>
    <row r="91" spans="1:7" ht="14.5">
      <c r="A91" s="141"/>
      <c r="B91" s="22"/>
      <c r="C91" s="130" t="s">
        <v>199</v>
      </c>
      <c r="D91" s="23"/>
      <c r="E91" s="124"/>
      <c r="F91" s="23"/>
      <c r="G91" s="60"/>
    </row>
    <row r="92" spans="1:7" s="134" customFormat="1">
      <c r="A92" s="131"/>
      <c r="B92" s="8" t="s">
        <v>179</v>
      </c>
      <c r="C92" s="129" t="s">
        <v>200</v>
      </c>
      <c r="D92" s="132"/>
      <c r="E92" s="169"/>
      <c r="F92" s="132"/>
      <c r="G92" s="133"/>
    </row>
    <row r="93" spans="1:7" s="134" customFormat="1">
      <c r="A93" s="131"/>
      <c r="B93" s="136"/>
      <c r="C93" s="250" t="s">
        <v>201</v>
      </c>
      <c r="D93" s="132"/>
      <c r="E93" s="151"/>
      <c r="F93" s="132"/>
      <c r="G93" s="133"/>
    </row>
    <row r="94" spans="1:7" s="134" customFormat="1">
      <c r="A94" s="131"/>
      <c r="B94" s="136"/>
      <c r="C94" s="137"/>
      <c r="D94" s="132"/>
      <c r="E94" s="151"/>
      <c r="F94" s="132"/>
      <c r="G94" s="133"/>
    </row>
    <row r="95" spans="1:7">
      <c r="A95" s="142"/>
      <c r="B95" s="30" t="s">
        <v>15</v>
      </c>
      <c r="C95" s="128">
        <v>0</v>
      </c>
      <c r="D95" s="21" t="s">
        <v>63</v>
      </c>
      <c r="E95" s="125"/>
      <c r="F95" s="13" t="s">
        <v>4</v>
      </c>
      <c r="G95" s="14">
        <f>+E95*C95</f>
        <v>0</v>
      </c>
    </row>
    <row r="96" spans="1:7" s="11" customFormat="1">
      <c r="A96" s="141"/>
      <c r="B96" s="15"/>
      <c r="C96" s="26"/>
      <c r="D96" s="4"/>
      <c r="E96" s="138"/>
      <c r="F96" s="4"/>
      <c r="G96" s="6"/>
    </row>
    <row r="97" spans="1:7" ht="112">
      <c r="A97" s="141" t="s">
        <v>36</v>
      </c>
      <c r="B97" s="15"/>
      <c r="C97" s="70" t="s">
        <v>58</v>
      </c>
      <c r="D97" s="4"/>
      <c r="E97" s="126"/>
      <c r="F97" s="4"/>
      <c r="G97" s="17"/>
    </row>
    <row r="98" spans="1:7" ht="14.5">
      <c r="A98" s="28"/>
      <c r="C98" s="79" t="s">
        <v>202</v>
      </c>
      <c r="E98" s="150"/>
      <c r="G98" s="72"/>
    </row>
    <row r="99" spans="1:7" s="134" customFormat="1">
      <c r="A99" s="131"/>
      <c r="B99" s="8" t="s">
        <v>179</v>
      </c>
      <c r="C99" s="218">
        <v>73.989999999999995</v>
      </c>
      <c r="D99" s="132"/>
      <c r="E99" s="169"/>
      <c r="F99" s="132"/>
      <c r="G99" s="133"/>
    </row>
    <row r="100" spans="1:7" s="134" customFormat="1">
      <c r="A100" s="131"/>
      <c r="B100" s="136"/>
      <c r="C100" s="250" t="s">
        <v>203</v>
      </c>
      <c r="D100" s="132"/>
      <c r="E100" s="151"/>
      <c r="F100" s="132"/>
      <c r="G100" s="133"/>
    </row>
    <row r="101" spans="1:7" s="156" customFormat="1">
      <c r="A101" s="145"/>
      <c r="B101" s="152"/>
      <c r="C101" s="157"/>
      <c r="D101" s="153"/>
      <c r="E101" s="154"/>
      <c r="F101" s="153"/>
      <c r="G101" s="155"/>
    </row>
    <row r="102" spans="1:7">
      <c r="A102" s="40"/>
      <c r="B102" s="30" t="s">
        <v>10</v>
      </c>
      <c r="C102" s="128">
        <v>0</v>
      </c>
      <c r="D102" s="21" t="s">
        <v>63</v>
      </c>
      <c r="E102" s="125"/>
      <c r="F102" s="13" t="s">
        <v>4</v>
      </c>
      <c r="G102" s="14">
        <f>+E102*C102</f>
        <v>0</v>
      </c>
    </row>
    <row r="103" spans="1:7" s="11" customFormat="1">
      <c r="A103" s="141"/>
      <c r="B103" s="15"/>
      <c r="C103" s="26"/>
      <c r="D103" s="4"/>
      <c r="E103" s="138"/>
      <c r="F103" s="4"/>
      <c r="G103" s="6"/>
    </row>
    <row r="104" spans="1:7" ht="112">
      <c r="A104" s="141" t="s">
        <v>37</v>
      </c>
      <c r="B104" s="15"/>
      <c r="C104" s="73" t="s">
        <v>90</v>
      </c>
      <c r="D104" s="4"/>
      <c r="E104" s="126"/>
      <c r="F104" s="4"/>
      <c r="G104" s="17"/>
    </row>
    <row r="105" spans="1:7" ht="14.5">
      <c r="A105" s="28"/>
      <c r="C105" s="79" t="s">
        <v>67</v>
      </c>
      <c r="E105" s="150"/>
      <c r="G105" s="72"/>
    </row>
    <row r="106" spans="1:7" s="134" customFormat="1">
      <c r="A106" s="131"/>
      <c r="B106" s="8" t="s">
        <v>179</v>
      </c>
      <c r="C106" s="129" t="s">
        <v>204</v>
      </c>
      <c r="D106" s="132"/>
      <c r="E106" s="169"/>
      <c r="F106" s="132"/>
      <c r="G106" s="133"/>
    </row>
    <row r="107" spans="1:7" s="156" customFormat="1">
      <c r="A107" s="145"/>
      <c r="B107" s="152"/>
      <c r="C107" s="157"/>
      <c r="D107" s="153"/>
      <c r="E107" s="154"/>
      <c r="F107" s="153"/>
      <c r="G107" s="155"/>
    </row>
    <row r="108" spans="1:7">
      <c r="A108" s="40"/>
      <c r="B108" s="30" t="s">
        <v>15</v>
      </c>
      <c r="C108" s="128">
        <v>0</v>
      </c>
      <c r="D108" s="21" t="s">
        <v>63</v>
      </c>
      <c r="E108" s="125"/>
      <c r="F108" s="13" t="s">
        <v>4</v>
      </c>
      <c r="G108" s="14">
        <f>+E108*C108</f>
        <v>0</v>
      </c>
    </row>
    <row r="109" spans="1:7">
      <c r="A109" s="141"/>
      <c r="B109" s="15"/>
      <c r="C109" s="26"/>
      <c r="D109" s="4"/>
      <c r="E109" s="138"/>
      <c r="F109" s="4"/>
      <c r="G109" s="6"/>
    </row>
    <row r="110" spans="1:7" ht="112">
      <c r="A110" s="141" t="s">
        <v>38</v>
      </c>
      <c r="C110" s="73" t="s">
        <v>91</v>
      </c>
      <c r="E110" s="158"/>
      <c r="G110" s="74"/>
    </row>
    <row r="111" spans="1:7" ht="14.5">
      <c r="A111" s="28"/>
      <c r="C111" s="79" t="s">
        <v>68</v>
      </c>
      <c r="E111" s="150"/>
      <c r="G111" s="72"/>
    </row>
    <row r="112" spans="1:7" s="134" customFormat="1">
      <c r="A112" s="131"/>
      <c r="B112" s="8" t="s">
        <v>179</v>
      </c>
      <c r="C112" s="129" t="s">
        <v>205</v>
      </c>
      <c r="D112" s="132"/>
      <c r="E112" s="169"/>
      <c r="F112" s="132"/>
      <c r="G112" s="133"/>
    </row>
    <row r="113" spans="1:7" s="156" customFormat="1">
      <c r="A113" s="145"/>
      <c r="B113" s="152"/>
      <c r="C113" s="157"/>
      <c r="D113" s="153"/>
      <c r="E113" s="154"/>
      <c r="F113" s="153"/>
      <c r="G113" s="155"/>
    </row>
    <row r="114" spans="1:7">
      <c r="A114" s="40"/>
      <c r="B114" s="30" t="s">
        <v>15</v>
      </c>
      <c r="C114" s="128">
        <v>0</v>
      </c>
      <c r="D114" s="21" t="s">
        <v>63</v>
      </c>
      <c r="E114" s="125"/>
      <c r="F114" s="13" t="s">
        <v>4</v>
      </c>
      <c r="G114" s="14">
        <f>+E114*C114</f>
        <v>0</v>
      </c>
    </row>
    <row r="115" spans="1:7">
      <c r="A115" s="159"/>
      <c r="B115" s="76"/>
      <c r="C115" s="75"/>
      <c r="D115" s="77"/>
      <c r="E115" s="77"/>
      <c r="F115" s="77"/>
      <c r="G115" s="75"/>
    </row>
    <row r="116" spans="1:7" ht="98">
      <c r="A116" s="135" t="s">
        <v>39</v>
      </c>
      <c r="C116" s="73" t="s">
        <v>93</v>
      </c>
      <c r="E116" s="158"/>
      <c r="G116" s="74"/>
    </row>
    <row r="117" spans="1:7" ht="29">
      <c r="A117" s="28"/>
      <c r="C117" s="79" t="s">
        <v>206</v>
      </c>
      <c r="E117" s="150"/>
      <c r="G117" s="72"/>
    </row>
    <row r="118" spans="1:7" s="134" customFormat="1">
      <c r="A118" s="131"/>
      <c r="B118" s="8" t="s">
        <v>179</v>
      </c>
      <c r="C118" s="129" t="s">
        <v>207</v>
      </c>
      <c r="D118" s="132"/>
      <c r="E118" s="169"/>
      <c r="F118" s="132"/>
      <c r="G118" s="133"/>
    </row>
    <row r="119" spans="1:7" s="156" customFormat="1">
      <c r="A119" s="145"/>
      <c r="B119" s="152"/>
      <c r="C119" s="250" t="s">
        <v>208</v>
      </c>
      <c r="D119" s="153"/>
      <c r="E119" s="154"/>
      <c r="F119" s="153"/>
      <c r="G119" s="155"/>
    </row>
    <row r="120" spans="1:7" s="156" customFormat="1">
      <c r="A120" s="145"/>
      <c r="B120" s="152"/>
      <c r="C120" s="137"/>
      <c r="D120" s="153"/>
      <c r="E120" s="154"/>
      <c r="F120" s="153"/>
      <c r="G120" s="155"/>
    </row>
    <row r="121" spans="1:7">
      <c r="A121" s="40"/>
      <c r="B121" s="30" t="s">
        <v>15</v>
      </c>
      <c r="C121" s="128">
        <v>0</v>
      </c>
      <c r="D121" s="21" t="s">
        <v>63</v>
      </c>
      <c r="E121" s="125"/>
      <c r="F121" s="13" t="s">
        <v>4</v>
      </c>
      <c r="G121" s="14">
        <f>+E121*C121</f>
        <v>0</v>
      </c>
    </row>
    <row r="122" spans="1:7">
      <c r="A122" s="159"/>
      <c r="B122" s="76"/>
      <c r="C122" s="75"/>
      <c r="D122" s="77"/>
      <c r="E122" s="77"/>
      <c r="F122" s="77"/>
      <c r="G122" s="75"/>
    </row>
    <row r="123" spans="1:7" s="11" customFormat="1" ht="154">
      <c r="A123" s="141" t="s">
        <v>92</v>
      </c>
      <c r="B123" s="22"/>
      <c r="C123" s="73" t="s">
        <v>94</v>
      </c>
      <c r="D123" s="23"/>
      <c r="E123" s="138"/>
      <c r="F123" s="23"/>
      <c r="G123" s="6"/>
    </row>
    <row r="124" spans="1:7" ht="14.5">
      <c r="A124" s="28"/>
      <c r="C124" s="79" t="s">
        <v>209</v>
      </c>
      <c r="E124" s="150"/>
      <c r="G124" s="72"/>
    </row>
    <row r="125" spans="1:7" s="134" customFormat="1">
      <c r="A125" s="131"/>
      <c r="B125" s="8" t="s">
        <v>179</v>
      </c>
      <c r="C125" s="129" t="s">
        <v>210</v>
      </c>
      <c r="D125" s="132"/>
      <c r="E125" s="169"/>
      <c r="F125" s="132"/>
      <c r="G125" s="133"/>
    </row>
    <row r="126" spans="1:7" s="156" customFormat="1">
      <c r="A126" s="145"/>
      <c r="B126" s="152"/>
      <c r="C126" s="250" t="s">
        <v>211</v>
      </c>
      <c r="D126" s="153"/>
      <c r="E126" s="154"/>
      <c r="F126" s="153"/>
      <c r="G126" s="155"/>
    </row>
    <row r="127" spans="1:7" s="156" customFormat="1">
      <c r="A127" s="145"/>
      <c r="B127" s="152"/>
      <c r="C127" s="157"/>
      <c r="D127" s="153"/>
      <c r="E127" s="154"/>
      <c r="F127" s="153"/>
      <c r="G127" s="155"/>
    </row>
    <row r="128" spans="1:7">
      <c r="A128" s="40"/>
      <c r="B128" s="30" t="s">
        <v>15</v>
      </c>
      <c r="C128" s="128">
        <v>32</v>
      </c>
      <c r="D128" s="21" t="s">
        <v>63</v>
      </c>
      <c r="E128" s="125"/>
      <c r="F128" s="13" t="s">
        <v>4</v>
      </c>
      <c r="G128" s="14">
        <f>+E128*C128</f>
        <v>0</v>
      </c>
    </row>
    <row r="129" spans="1:7">
      <c r="A129" s="141"/>
      <c r="B129" s="12"/>
      <c r="C129" s="78"/>
      <c r="D129" s="7"/>
      <c r="E129" s="160"/>
      <c r="F129" s="13"/>
      <c r="G129" s="14"/>
    </row>
    <row r="130" spans="1:7" s="11" customFormat="1" ht="169">
      <c r="A130" s="141" t="s">
        <v>40</v>
      </c>
      <c r="B130" s="15"/>
      <c r="C130" s="27" t="s">
        <v>73</v>
      </c>
      <c r="D130" s="4"/>
      <c r="E130" s="126"/>
      <c r="F130" s="4"/>
      <c r="G130" s="6"/>
    </row>
    <row r="131" spans="1:7" s="11" customFormat="1" ht="14.5">
      <c r="A131" s="135"/>
      <c r="B131" s="8"/>
      <c r="C131" s="79" t="s">
        <v>212</v>
      </c>
      <c r="D131" s="10"/>
      <c r="E131" s="150"/>
      <c r="F131" s="10"/>
      <c r="G131" s="72"/>
    </row>
    <row r="132" spans="1:7" s="134" customFormat="1">
      <c r="A132" s="131"/>
      <c r="B132" s="8" t="s">
        <v>179</v>
      </c>
      <c r="C132" s="251" t="str">
        <f>"90,27 × 1,35 = "&amp;ROUNDUP(((90.27)*1.35),0)&amp;" m³"</f>
        <v>90,27 × 1,35 = 122 m³</v>
      </c>
      <c r="D132" s="132"/>
      <c r="E132" s="169"/>
      <c r="F132" s="132"/>
      <c r="G132" s="133"/>
    </row>
    <row r="133" spans="1:7" s="134" customFormat="1">
      <c r="A133" s="131"/>
      <c r="B133" s="8"/>
      <c r="C133" s="250" t="s">
        <v>213</v>
      </c>
      <c r="D133" s="132"/>
      <c r="E133" s="169"/>
      <c r="F133" s="132"/>
      <c r="G133" s="133"/>
    </row>
    <row r="134" spans="1:7" s="134" customFormat="1">
      <c r="A134" s="131"/>
      <c r="B134" s="8"/>
      <c r="C134" s="129"/>
      <c r="D134" s="132"/>
      <c r="E134" s="169"/>
      <c r="F134" s="132"/>
      <c r="G134" s="133"/>
    </row>
    <row r="135" spans="1:7">
      <c r="A135" s="252" t="s">
        <v>59</v>
      </c>
      <c r="B135" s="31"/>
      <c r="C135" s="80" t="s">
        <v>17</v>
      </c>
      <c r="D135" s="23"/>
      <c r="E135" s="124"/>
      <c r="F135" s="23"/>
      <c r="G135" s="6" t="s">
        <v>8</v>
      </c>
    </row>
    <row r="136" spans="1:7">
      <c r="A136" s="21"/>
      <c r="B136" s="12" t="s">
        <v>15</v>
      </c>
      <c r="C136" s="25">
        <v>122</v>
      </c>
      <c r="D136" s="21" t="s">
        <v>63</v>
      </c>
      <c r="E136" s="162"/>
      <c r="F136" s="13" t="s">
        <v>4</v>
      </c>
      <c r="G136" s="14">
        <f>+E136*C136</f>
        <v>0</v>
      </c>
    </row>
    <row r="137" spans="1:7">
      <c r="A137" s="142" t="s">
        <v>60</v>
      </c>
      <c r="B137" s="31"/>
      <c r="C137" s="80" t="s">
        <v>18</v>
      </c>
      <c r="D137" s="23"/>
      <c r="E137" s="124"/>
      <c r="F137" s="23"/>
      <c r="G137" s="6" t="s">
        <v>8</v>
      </c>
    </row>
    <row r="138" spans="1:7">
      <c r="A138" s="21"/>
      <c r="B138" s="12" t="s">
        <v>15</v>
      </c>
      <c r="C138" s="25">
        <f>C136</f>
        <v>122</v>
      </c>
      <c r="D138" s="21" t="s">
        <v>63</v>
      </c>
      <c r="E138" s="162"/>
      <c r="F138" s="13" t="s">
        <v>4</v>
      </c>
      <c r="G138" s="14">
        <f>+E138*C138</f>
        <v>0</v>
      </c>
    </row>
    <row r="139" spans="1:7">
      <c r="A139" s="141"/>
      <c r="B139" s="15"/>
      <c r="C139" s="5"/>
      <c r="D139" s="4"/>
      <c r="E139" s="138"/>
      <c r="F139" s="4"/>
      <c r="G139" s="6"/>
    </row>
    <row r="140" spans="1:7">
      <c r="A140" s="143"/>
      <c r="B140" s="45"/>
      <c r="C140" s="46"/>
      <c r="D140" s="47"/>
      <c r="E140" s="148"/>
      <c r="F140" s="47"/>
      <c r="G140" s="48"/>
    </row>
    <row r="141" spans="1:7" ht="15.5">
      <c r="A141" s="99" t="s">
        <v>13</v>
      </c>
      <c r="B141" s="50"/>
      <c r="C141" s="3" t="s">
        <v>19</v>
      </c>
      <c r="D141" s="49"/>
      <c r="E141" s="51"/>
      <c r="F141" s="50" t="s">
        <v>57</v>
      </c>
      <c r="G141" s="52">
        <f>SUM(G61:G140)</f>
        <v>0</v>
      </c>
    </row>
    <row r="142" spans="1:7">
      <c r="A142" s="144"/>
      <c r="B142" s="54"/>
      <c r="C142" s="55"/>
      <c r="D142" s="56"/>
      <c r="E142" s="149"/>
      <c r="F142" s="56"/>
      <c r="G142" s="57"/>
    </row>
    <row r="143" spans="1:7">
      <c r="A143" s="141"/>
      <c r="B143" s="15"/>
      <c r="C143" s="16"/>
      <c r="D143" s="4"/>
      <c r="E143" s="126"/>
      <c r="F143" s="4"/>
      <c r="G143" s="17"/>
    </row>
    <row r="144" spans="1:7" ht="15.5">
      <c r="A144" s="99" t="s">
        <v>21</v>
      </c>
      <c r="B144" s="50"/>
      <c r="C144" s="3" t="s">
        <v>22</v>
      </c>
      <c r="D144" s="49"/>
      <c r="E144" s="51"/>
      <c r="F144" s="49"/>
      <c r="G144" s="52"/>
    </row>
    <row r="145" spans="1:7">
      <c r="A145" s="141"/>
      <c r="B145" s="15"/>
      <c r="C145" s="5"/>
      <c r="D145" s="4"/>
      <c r="E145" s="138"/>
      <c r="F145" s="4"/>
      <c r="G145" s="6"/>
    </row>
    <row r="146" spans="1:7" ht="295">
      <c r="A146" s="135" t="s">
        <v>2</v>
      </c>
      <c r="C146" s="9" t="s">
        <v>214</v>
      </c>
      <c r="E146" s="164"/>
      <c r="G146" s="82"/>
    </row>
    <row r="147" spans="1:7" ht="99">
      <c r="A147" s="135" t="s">
        <v>12</v>
      </c>
      <c r="C147" s="83" t="s">
        <v>215</v>
      </c>
      <c r="E147" s="164"/>
      <c r="G147" s="82"/>
    </row>
    <row r="148" spans="1:7">
      <c r="A148" s="21"/>
      <c r="B148" s="15"/>
      <c r="C148" s="98"/>
      <c r="D148" s="23"/>
      <c r="E148" s="124"/>
      <c r="F148" s="23"/>
      <c r="G148" s="253"/>
    </row>
    <row r="149" spans="1:7">
      <c r="A149" s="28"/>
      <c r="B149" s="33" t="s">
        <v>3</v>
      </c>
      <c r="C149" s="35">
        <v>1</v>
      </c>
      <c r="D149" s="28" t="s">
        <v>63</v>
      </c>
      <c r="E149" s="163"/>
      <c r="F149" s="13" t="s">
        <v>4</v>
      </c>
      <c r="G149" s="62">
        <f>C149*E149</f>
        <v>0</v>
      </c>
    </row>
    <row r="150" spans="1:7">
      <c r="A150" s="7"/>
      <c r="B150" s="15"/>
      <c r="C150" s="88"/>
      <c r="D150" s="89"/>
      <c r="E150" s="126"/>
      <c r="F150" s="89"/>
      <c r="G150" s="90"/>
    </row>
    <row r="151" spans="1:7" ht="140">
      <c r="A151" s="135" t="s">
        <v>5</v>
      </c>
      <c r="C151" s="9" t="s">
        <v>65</v>
      </c>
      <c r="D151" s="96"/>
      <c r="E151" s="138"/>
      <c r="F151" s="96"/>
      <c r="G151" s="90"/>
    </row>
    <row r="152" spans="1:7">
      <c r="A152" s="146"/>
      <c r="B152" s="15"/>
      <c r="C152" s="97"/>
      <c r="D152" s="91"/>
      <c r="E152" s="124"/>
      <c r="F152" s="91"/>
      <c r="G152" s="92"/>
    </row>
    <row r="153" spans="1:7">
      <c r="A153" s="168"/>
      <c r="B153" s="12" t="s">
        <v>3</v>
      </c>
      <c r="C153" s="35">
        <v>2</v>
      </c>
      <c r="D153" s="94" t="s">
        <v>63</v>
      </c>
      <c r="E153" s="125"/>
      <c r="F153" s="59" t="s">
        <v>4</v>
      </c>
      <c r="G153" s="62">
        <f>C153*E153</f>
        <v>0</v>
      </c>
    </row>
    <row r="154" spans="1:7" s="11" customFormat="1">
      <c r="A154" s="141"/>
      <c r="B154" s="15"/>
      <c r="C154" s="95"/>
      <c r="D154" s="96"/>
      <c r="E154" s="138"/>
      <c r="F154" s="96"/>
      <c r="G154" s="90"/>
    </row>
    <row r="155" spans="1:7" ht="154">
      <c r="A155" s="135" t="s">
        <v>33</v>
      </c>
      <c r="C155" s="43" t="s">
        <v>216</v>
      </c>
      <c r="D155" s="96"/>
      <c r="E155" s="138"/>
      <c r="F155" s="96"/>
      <c r="G155" s="90"/>
    </row>
    <row r="156" spans="1:7" s="11" customFormat="1">
      <c r="A156" s="135"/>
      <c r="B156" s="8" t="s">
        <v>179</v>
      </c>
      <c r="C156" s="217">
        <v>25</v>
      </c>
      <c r="D156" s="10"/>
      <c r="E156" s="150"/>
      <c r="F156" s="10"/>
      <c r="G156" s="72"/>
    </row>
    <row r="157" spans="1:7" s="11" customFormat="1">
      <c r="A157" s="135"/>
      <c r="B157" s="8"/>
      <c r="C157" s="219" t="str">
        <f>"UKUPNO: "&amp;SUM(C156)&amp;" m'"</f>
        <v>UKUPNO: 25 m'</v>
      </c>
      <c r="D157" s="10"/>
      <c r="E157" s="150"/>
      <c r="F157" s="10"/>
      <c r="G157" s="72"/>
    </row>
    <row r="158" spans="1:7" s="243" customFormat="1">
      <c r="A158" s="28"/>
      <c r="B158" s="12" t="s">
        <v>6</v>
      </c>
      <c r="C158" s="25">
        <v>25</v>
      </c>
      <c r="D158" s="94" t="s">
        <v>63</v>
      </c>
      <c r="E158" s="197"/>
      <c r="F158" s="59" t="s">
        <v>4</v>
      </c>
      <c r="G158" s="87">
        <f>E158*C158</f>
        <v>0</v>
      </c>
    </row>
    <row r="159" spans="1:7" s="11" customFormat="1">
      <c r="A159" s="141"/>
      <c r="B159" s="15"/>
      <c r="C159" s="95"/>
      <c r="D159" s="96"/>
      <c r="E159" s="138"/>
      <c r="F159" s="96"/>
      <c r="G159" s="90"/>
    </row>
    <row r="160" spans="1:7" ht="140">
      <c r="A160" s="135" t="s">
        <v>34</v>
      </c>
      <c r="C160" s="43" t="s">
        <v>217</v>
      </c>
      <c r="D160" s="96"/>
      <c r="E160" s="138"/>
      <c r="F160" s="96"/>
      <c r="G160" s="90"/>
    </row>
    <row r="161" spans="1:7" ht="14.5">
      <c r="A161" s="28"/>
      <c r="C161" s="79" t="s">
        <v>137</v>
      </c>
      <c r="E161" s="150"/>
      <c r="G161" s="72"/>
    </row>
    <row r="162" spans="1:7" s="134" customFormat="1">
      <c r="A162" s="131"/>
      <c r="B162" s="8" t="s">
        <v>179</v>
      </c>
      <c r="C162" s="129" t="s">
        <v>218</v>
      </c>
      <c r="D162" s="132"/>
      <c r="E162" s="169"/>
      <c r="F162" s="132"/>
      <c r="G162" s="133"/>
    </row>
    <row r="163" spans="1:7" s="134" customFormat="1">
      <c r="A163" s="131"/>
      <c r="B163" s="136"/>
      <c r="C163" s="137"/>
      <c r="D163" s="132"/>
      <c r="E163" s="151"/>
      <c r="F163" s="132"/>
      <c r="G163" s="133"/>
    </row>
    <row r="164" spans="1:7">
      <c r="A164" s="142"/>
      <c r="B164" s="30" t="s">
        <v>15</v>
      </c>
      <c r="C164" s="128">
        <v>0</v>
      </c>
      <c r="D164" s="21" t="s">
        <v>63</v>
      </c>
      <c r="E164" s="125"/>
      <c r="F164" s="13" t="s">
        <v>4</v>
      </c>
      <c r="G164" s="14">
        <f>+E164*C164</f>
        <v>0</v>
      </c>
    </row>
    <row r="165" spans="1:7" s="184" customFormat="1">
      <c r="A165" s="172"/>
      <c r="B165" s="181"/>
      <c r="C165" s="182"/>
      <c r="D165" s="171"/>
      <c r="E165" s="183"/>
      <c r="F165" s="171"/>
      <c r="G165" s="191"/>
    </row>
    <row r="166" spans="1:7">
      <c r="A166" s="143"/>
      <c r="B166" s="45"/>
      <c r="C166" s="46"/>
      <c r="D166" s="47"/>
      <c r="E166" s="148"/>
      <c r="F166" s="47"/>
      <c r="G166" s="48"/>
    </row>
    <row r="167" spans="1:7" ht="15.5">
      <c r="A167" s="99" t="s">
        <v>21</v>
      </c>
      <c r="B167" s="50"/>
      <c r="C167" s="3" t="s">
        <v>24</v>
      </c>
      <c r="D167" s="49"/>
      <c r="E167" s="51"/>
      <c r="F167" s="50" t="s">
        <v>57</v>
      </c>
      <c r="G167" s="52">
        <f>SUM(G144:G166)</f>
        <v>0</v>
      </c>
    </row>
    <row r="168" spans="1:7">
      <c r="A168" s="144"/>
      <c r="B168" s="54"/>
      <c r="C168" s="55"/>
      <c r="D168" s="56"/>
      <c r="E168" s="149"/>
      <c r="F168" s="56"/>
      <c r="G168" s="57"/>
    </row>
    <row r="169" spans="1:7">
      <c r="A169" s="141"/>
      <c r="B169" s="15"/>
      <c r="C169" s="16"/>
      <c r="D169" s="4"/>
      <c r="E169" s="126"/>
      <c r="F169" s="4"/>
      <c r="G169" s="17"/>
    </row>
    <row r="170" spans="1:7" ht="15.5">
      <c r="A170" s="99" t="s">
        <v>25</v>
      </c>
      <c r="B170" s="50"/>
      <c r="C170" s="3" t="s">
        <v>80</v>
      </c>
      <c r="D170" s="49"/>
      <c r="E170" s="51"/>
      <c r="F170" s="49"/>
      <c r="G170" s="52"/>
    </row>
    <row r="171" spans="1:7">
      <c r="A171" s="141"/>
      <c r="B171" s="15"/>
      <c r="C171" s="5"/>
      <c r="D171" s="4"/>
      <c r="E171" s="138"/>
      <c r="F171" s="4"/>
      <c r="G171" s="6"/>
    </row>
    <row r="172" spans="1:7" s="11" customFormat="1" ht="168">
      <c r="A172" s="28" t="s">
        <v>2</v>
      </c>
      <c r="B172" s="8"/>
      <c r="C172" s="9" t="s">
        <v>134</v>
      </c>
      <c r="D172" s="96"/>
      <c r="E172" s="193"/>
      <c r="F172" s="96"/>
      <c r="G172" s="194"/>
    </row>
    <row r="173" spans="1:7" s="11" customFormat="1">
      <c r="A173" s="28" t="s">
        <v>12</v>
      </c>
      <c r="B173" s="8"/>
      <c r="C173" s="18" t="s">
        <v>141</v>
      </c>
      <c r="D173" s="96"/>
      <c r="E173" s="193"/>
      <c r="F173" s="96"/>
      <c r="G173" s="194"/>
    </row>
    <row r="174" spans="1:7" s="134" customFormat="1">
      <c r="A174" s="131"/>
      <c r="B174" s="8" t="s">
        <v>179</v>
      </c>
      <c r="C174" s="218">
        <v>193.71</v>
      </c>
      <c r="D174" s="132"/>
      <c r="E174" s="169"/>
      <c r="F174" s="132"/>
      <c r="G174" s="133"/>
    </row>
    <row r="175" spans="1:7" s="134" customFormat="1">
      <c r="A175" s="131"/>
      <c r="B175" s="136"/>
      <c r="C175" s="137"/>
      <c r="D175" s="132"/>
      <c r="E175" s="151"/>
      <c r="F175" s="132"/>
      <c r="G175" s="133"/>
    </row>
    <row r="176" spans="1:7" s="11" customFormat="1">
      <c r="A176" s="40"/>
      <c r="B176" s="30" t="s">
        <v>10</v>
      </c>
      <c r="C176" s="128">
        <v>194</v>
      </c>
      <c r="D176" s="21" t="s">
        <v>63</v>
      </c>
      <c r="E176" s="197"/>
      <c r="F176" s="59" t="s">
        <v>4</v>
      </c>
      <c r="G176" s="87">
        <f>E176*C176</f>
        <v>0</v>
      </c>
    </row>
    <row r="177" spans="1:7" s="11" customFormat="1">
      <c r="A177" s="40"/>
      <c r="B177" s="30"/>
      <c r="C177" s="128"/>
      <c r="D177" s="21"/>
      <c r="E177" s="197"/>
      <c r="F177" s="59"/>
      <c r="G177" s="87"/>
    </row>
    <row r="178" spans="1:7" s="11" customFormat="1" ht="56">
      <c r="A178" s="28" t="s">
        <v>5</v>
      </c>
      <c r="B178" s="8"/>
      <c r="C178" s="9" t="s">
        <v>135</v>
      </c>
      <c r="D178" s="96"/>
      <c r="E178" s="193"/>
      <c r="F178" s="96"/>
      <c r="G178" s="194"/>
    </row>
    <row r="179" spans="1:7" s="11" customFormat="1">
      <c r="A179" s="28" t="s">
        <v>23</v>
      </c>
      <c r="B179" s="8"/>
      <c r="C179" s="18" t="s">
        <v>219</v>
      </c>
      <c r="D179" s="96"/>
      <c r="E179" s="193"/>
      <c r="F179" s="96"/>
      <c r="G179" s="194"/>
    </row>
    <row r="180" spans="1:7" s="11" customFormat="1">
      <c r="A180" s="28"/>
      <c r="B180" s="22"/>
      <c r="C180" s="254" t="s">
        <v>220</v>
      </c>
      <c r="D180" s="211"/>
      <c r="E180" s="255"/>
      <c r="F180" s="211"/>
      <c r="G180" s="215"/>
    </row>
    <row r="181" spans="1:7" s="11" customFormat="1">
      <c r="A181" s="21"/>
      <c r="B181" s="22"/>
      <c r="C181" s="256" t="str">
        <f>"UKUPNO: "&amp;C182&amp;" m"</f>
        <v>UKUPNO: 3 m</v>
      </c>
      <c r="D181" s="91"/>
      <c r="E181" s="257"/>
      <c r="F181" s="91"/>
      <c r="G181" s="92"/>
    </row>
    <row r="182" spans="1:7" s="11" customFormat="1">
      <c r="A182" s="40"/>
      <c r="B182" s="12" t="s">
        <v>16</v>
      </c>
      <c r="C182" s="258">
        <v>3</v>
      </c>
      <c r="D182" s="21" t="s">
        <v>63</v>
      </c>
      <c r="E182" s="197"/>
      <c r="F182" s="59" t="s">
        <v>4</v>
      </c>
      <c r="G182" s="87">
        <f>E182*C182</f>
        <v>0</v>
      </c>
    </row>
    <row r="183" spans="1:7" s="11" customFormat="1">
      <c r="A183" s="40"/>
      <c r="B183" s="30"/>
      <c r="C183" s="196"/>
      <c r="D183" s="195"/>
      <c r="E183" s="197"/>
      <c r="F183" s="59"/>
      <c r="G183" s="87"/>
    </row>
    <row r="184" spans="1:7" s="11" customFormat="1">
      <c r="A184" s="28" t="s">
        <v>70</v>
      </c>
      <c r="B184" s="8"/>
      <c r="C184" s="18" t="s">
        <v>136</v>
      </c>
      <c r="D184" s="96"/>
      <c r="E184" s="193"/>
      <c r="F184" s="96"/>
      <c r="G184" s="194"/>
    </row>
    <row r="185" spans="1:7" s="11" customFormat="1">
      <c r="A185" s="28"/>
      <c r="B185" s="22"/>
      <c r="C185" s="254" t="s">
        <v>221</v>
      </c>
      <c r="D185" s="211"/>
      <c r="E185" s="255"/>
      <c r="F185" s="211"/>
      <c r="G185" s="215"/>
    </row>
    <row r="186" spans="1:7" s="11" customFormat="1">
      <c r="A186" s="21"/>
      <c r="B186" s="22"/>
      <c r="C186" s="256" t="str">
        <f>"UKUPNO: "&amp;C187&amp;" kom"</f>
        <v>UKUPNO: 6 kom</v>
      </c>
      <c r="D186" s="91"/>
      <c r="E186" s="257"/>
      <c r="F186" s="91"/>
      <c r="G186" s="92"/>
    </row>
    <row r="187" spans="1:7" s="11" customFormat="1">
      <c r="A187" s="40"/>
      <c r="B187" s="30" t="s">
        <v>3</v>
      </c>
      <c r="C187" s="230">
        <v>6</v>
      </c>
      <c r="D187" s="21" t="s">
        <v>63</v>
      </c>
      <c r="E187" s="197"/>
      <c r="F187" s="59" t="s">
        <v>4</v>
      </c>
      <c r="G187" s="87">
        <f>E187*C187</f>
        <v>0</v>
      </c>
    </row>
    <row r="188" spans="1:7" s="11" customFormat="1">
      <c r="A188" s="40"/>
      <c r="B188" s="30"/>
      <c r="C188" s="196"/>
      <c r="D188" s="195"/>
      <c r="E188" s="197"/>
      <c r="F188" s="59"/>
      <c r="G188" s="87"/>
    </row>
    <row r="189" spans="1:7">
      <c r="A189" s="143"/>
      <c r="B189" s="45"/>
      <c r="C189" s="46"/>
      <c r="D189" s="47"/>
      <c r="E189" s="148"/>
      <c r="F189" s="47"/>
      <c r="G189" s="48"/>
    </row>
    <row r="190" spans="1:7" ht="15.5">
      <c r="A190" s="99" t="s">
        <v>25</v>
      </c>
      <c r="B190" s="50"/>
      <c r="C190" s="3" t="s">
        <v>81</v>
      </c>
      <c r="D190" s="49"/>
      <c r="E190" s="51"/>
      <c r="F190" s="50" t="s">
        <v>57</v>
      </c>
      <c r="G190" s="52">
        <f>SUM(G170:G189)</f>
        <v>0</v>
      </c>
    </row>
    <row r="191" spans="1:7">
      <c r="A191" s="144"/>
      <c r="B191" s="54"/>
      <c r="C191" s="55"/>
      <c r="D191" s="56"/>
      <c r="E191" s="149"/>
      <c r="F191" s="56"/>
      <c r="G191" s="57"/>
    </row>
    <row r="192" spans="1:7">
      <c r="A192" s="7"/>
      <c r="B192" s="15"/>
      <c r="C192" s="16"/>
      <c r="D192" s="4"/>
      <c r="E192" s="126"/>
      <c r="F192" s="4"/>
      <c r="G192" s="17"/>
    </row>
    <row r="193" spans="1:7" ht="15.5">
      <c r="A193" s="99" t="s">
        <v>26</v>
      </c>
      <c r="B193" s="50"/>
      <c r="C193" s="3" t="s">
        <v>52</v>
      </c>
      <c r="D193" s="49"/>
      <c r="E193" s="51"/>
      <c r="F193" s="49"/>
      <c r="G193" s="52"/>
    </row>
    <row r="194" spans="1:7" s="11" customFormat="1">
      <c r="A194" s="28"/>
      <c r="B194" s="8"/>
      <c r="C194" s="84"/>
      <c r="D194" s="10"/>
      <c r="E194" s="138"/>
      <c r="F194" s="10"/>
      <c r="G194" s="6"/>
    </row>
    <row r="195" spans="1:7" s="11" customFormat="1" ht="280">
      <c r="A195" s="28"/>
      <c r="B195" s="8"/>
      <c r="C195" s="18" t="s">
        <v>28</v>
      </c>
      <c r="D195" s="10"/>
      <c r="E195" s="138"/>
      <c r="F195" s="10"/>
      <c r="G195" s="6"/>
    </row>
    <row r="196" spans="1:7" s="11" customFormat="1" ht="112">
      <c r="A196" s="28"/>
      <c r="B196" s="8"/>
      <c r="C196" s="9" t="s">
        <v>75</v>
      </c>
      <c r="D196" s="10"/>
      <c r="E196" s="138"/>
      <c r="F196" s="10"/>
      <c r="G196" s="6"/>
    </row>
    <row r="197" spans="1:7" ht="336">
      <c r="A197" s="141" t="s">
        <v>2</v>
      </c>
      <c r="B197" s="4"/>
      <c r="C197" s="20" t="s">
        <v>82</v>
      </c>
      <c r="D197" s="4"/>
      <c r="E197" s="198"/>
      <c r="F197" s="4"/>
      <c r="G197" s="17"/>
    </row>
    <row r="198" spans="1:7">
      <c r="A198" s="141" t="s">
        <v>12</v>
      </c>
      <c r="B198" s="4"/>
      <c r="C198" s="85" t="s">
        <v>222</v>
      </c>
      <c r="D198" s="4"/>
      <c r="E198" s="198"/>
      <c r="F198" s="4"/>
      <c r="G198" s="17"/>
    </row>
    <row r="199" spans="1:7" ht="70">
      <c r="A199" s="7"/>
      <c r="B199" s="12"/>
      <c r="C199" s="86" t="s">
        <v>27</v>
      </c>
      <c r="D199" s="7"/>
      <c r="E199" s="192"/>
      <c r="F199" s="13"/>
      <c r="G199" s="14"/>
    </row>
    <row r="200" spans="1:7">
      <c r="A200" s="21"/>
      <c r="B200" s="22" t="s">
        <v>179</v>
      </c>
      <c r="C200" s="259">
        <v>124</v>
      </c>
      <c r="D200" s="23"/>
      <c r="E200" s="100"/>
      <c r="F200" s="23"/>
      <c r="G200" s="24"/>
    </row>
    <row r="201" spans="1:7">
      <c r="A201" s="21"/>
      <c r="B201" s="22"/>
      <c r="C201" s="260" t="str">
        <f>"UKUPNO: "&amp;C202&amp;" m'"</f>
        <v>UKUPNO: 124 m'</v>
      </c>
      <c r="D201" s="23"/>
      <c r="E201" s="100"/>
      <c r="F201" s="23"/>
      <c r="G201" s="24"/>
    </row>
    <row r="202" spans="1:7">
      <c r="A202" s="7"/>
      <c r="B202" s="12" t="s">
        <v>6</v>
      </c>
      <c r="C202" s="25">
        <v>124</v>
      </c>
      <c r="D202" s="7" t="s">
        <v>63</v>
      </c>
      <c r="E202" s="125"/>
      <c r="F202" s="13" t="s">
        <v>4</v>
      </c>
      <c r="G202" s="62">
        <f>C202*E202</f>
        <v>0</v>
      </c>
    </row>
    <row r="203" spans="1:7">
      <c r="A203" s="21"/>
      <c r="B203" s="22"/>
      <c r="C203" s="80"/>
      <c r="D203" s="23"/>
      <c r="E203" s="100"/>
      <c r="F203" s="23"/>
      <c r="G203" s="24"/>
    </row>
    <row r="204" spans="1:7" ht="308">
      <c r="A204" s="142" t="s">
        <v>5</v>
      </c>
      <c r="B204" s="22"/>
      <c r="C204" s="9" t="s">
        <v>96</v>
      </c>
      <c r="D204" s="23"/>
      <c r="E204" s="124"/>
      <c r="F204" s="23"/>
      <c r="G204" s="24"/>
    </row>
    <row r="205" spans="1:7" ht="98">
      <c r="A205" s="21"/>
      <c r="B205" s="22"/>
      <c r="C205" s="9" t="s">
        <v>56</v>
      </c>
      <c r="D205" s="23"/>
      <c r="E205" s="124"/>
      <c r="F205" s="23"/>
      <c r="G205" s="24"/>
    </row>
    <row r="206" spans="1:7">
      <c r="A206" s="142" t="s">
        <v>23</v>
      </c>
      <c r="B206" s="22"/>
      <c r="C206" s="18" t="s">
        <v>105</v>
      </c>
      <c r="D206" s="23"/>
      <c r="E206" s="124"/>
      <c r="F206" s="23"/>
      <c r="G206" s="24"/>
    </row>
    <row r="207" spans="1:7">
      <c r="A207" s="142" t="s">
        <v>235</v>
      </c>
      <c r="B207" s="22"/>
      <c r="C207" s="27" t="s">
        <v>223</v>
      </c>
      <c r="D207" s="23"/>
      <c r="E207" s="124"/>
      <c r="F207" s="23"/>
      <c r="G207" s="24"/>
    </row>
    <row r="208" spans="1:7" ht="70">
      <c r="A208" s="142"/>
      <c r="B208" s="22"/>
      <c r="C208" s="27" t="s">
        <v>97</v>
      </c>
      <c r="D208" s="23"/>
      <c r="E208" s="124"/>
      <c r="F208" s="23"/>
      <c r="G208" s="24"/>
    </row>
    <row r="209" spans="1:7">
      <c r="A209" s="142"/>
      <c r="B209" s="22"/>
      <c r="C209" s="98">
        <v>1</v>
      </c>
      <c r="D209" s="23"/>
      <c r="E209" s="124"/>
      <c r="F209" s="23"/>
      <c r="G209" s="24"/>
    </row>
    <row r="210" spans="1:7" s="39" customFormat="1">
      <c r="A210" s="142"/>
      <c r="B210" s="22"/>
      <c r="C210" s="261" t="str">
        <f>"UKUPNO: "&amp;C211&amp;" kom."</f>
        <v>UKUPNO: 1 kom.</v>
      </c>
      <c r="D210" s="23"/>
      <c r="E210" s="124"/>
      <c r="F210" s="23"/>
      <c r="G210" s="24"/>
    </row>
    <row r="211" spans="1:7" s="42" customFormat="1">
      <c r="A211" s="142"/>
      <c r="B211" s="12" t="s">
        <v>3</v>
      </c>
      <c r="C211" s="21">
        <v>1</v>
      </c>
      <c r="D211" s="21" t="s">
        <v>63</v>
      </c>
      <c r="E211" s="125"/>
      <c r="F211" s="41" t="s">
        <v>4</v>
      </c>
      <c r="G211" s="14">
        <f>C211*E211</f>
        <v>0</v>
      </c>
    </row>
    <row r="212" spans="1:7" s="184" customFormat="1">
      <c r="A212" s="172"/>
      <c r="B212" s="173"/>
      <c r="C212" s="185"/>
      <c r="D212" s="174"/>
      <c r="E212" s="175"/>
      <c r="F212" s="176"/>
      <c r="G212" s="177"/>
    </row>
    <row r="213" spans="1:7" ht="154">
      <c r="A213" s="142" t="s">
        <v>33</v>
      </c>
      <c r="B213" s="22"/>
      <c r="C213" s="9" t="s">
        <v>115</v>
      </c>
      <c r="D213" s="23"/>
      <c r="E213" s="124"/>
      <c r="F213" s="23"/>
      <c r="G213" s="24"/>
    </row>
    <row r="214" spans="1:7">
      <c r="A214" s="142" t="s">
        <v>45</v>
      </c>
      <c r="B214" s="22"/>
      <c r="C214" s="27" t="s">
        <v>225</v>
      </c>
      <c r="D214" s="23"/>
      <c r="E214" s="124"/>
      <c r="F214" s="23"/>
      <c r="G214" s="24"/>
    </row>
    <row r="215" spans="1:7" ht="70">
      <c r="A215" s="142"/>
      <c r="B215" s="22"/>
      <c r="C215" s="27" t="s">
        <v>97</v>
      </c>
      <c r="D215" s="23"/>
      <c r="E215" s="124"/>
      <c r="F215" s="23"/>
      <c r="G215" s="24"/>
    </row>
    <row r="216" spans="1:7">
      <c r="A216" s="142"/>
      <c r="B216" s="22"/>
      <c r="C216" s="98">
        <v>4</v>
      </c>
      <c r="D216" s="23"/>
      <c r="E216" s="124"/>
      <c r="F216" s="23"/>
      <c r="G216" s="24"/>
    </row>
    <row r="217" spans="1:7" s="39" customFormat="1">
      <c r="A217" s="142"/>
      <c r="B217" s="22"/>
      <c r="C217" s="261" t="str">
        <f>"UKUPNO: "&amp;C218&amp;" kom."</f>
        <v>UKUPNO: 4 kom.</v>
      </c>
      <c r="D217" s="23"/>
      <c r="E217" s="124"/>
      <c r="F217" s="23"/>
      <c r="G217" s="24"/>
    </row>
    <row r="218" spans="1:7" s="42" customFormat="1">
      <c r="A218" s="142"/>
      <c r="B218" s="12" t="s">
        <v>3</v>
      </c>
      <c r="C218" s="21">
        <v>4</v>
      </c>
      <c r="D218" s="21" t="s">
        <v>63</v>
      </c>
      <c r="E218" s="125"/>
      <c r="F218" s="41" t="s">
        <v>4</v>
      </c>
      <c r="G218" s="14">
        <f>C218*E218</f>
        <v>0</v>
      </c>
    </row>
    <row r="219" spans="1:7">
      <c r="A219" s="142"/>
      <c r="B219" s="22"/>
      <c r="C219" s="18"/>
      <c r="D219" s="23"/>
      <c r="E219" s="124"/>
      <c r="F219" s="23"/>
      <c r="G219" s="24"/>
    </row>
    <row r="220" spans="1:7">
      <c r="A220" s="142" t="s">
        <v>74</v>
      </c>
      <c r="B220" s="22"/>
      <c r="C220" s="27" t="s">
        <v>226</v>
      </c>
      <c r="D220" s="23"/>
      <c r="E220" s="124"/>
      <c r="F220" s="23"/>
      <c r="G220" s="24"/>
    </row>
    <row r="221" spans="1:7" ht="70">
      <c r="A221" s="142"/>
      <c r="B221" s="22"/>
      <c r="C221" s="27" t="s">
        <v>97</v>
      </c>
      <c r="D221" s="23"/>
      <c r="E221" s="124"/>
      <c r="F221" s="23"/>
      <c r="G221" s="24"/>
    </row>
    <row r="222" spans="1:7">
      <c r="A222" s="142"/>
      <c r="B222" s="22"/>
      <c r="C222" s="98">
        <v>1</v>
      </c>
      <c r="D222" s="23"/>
      <c r="E222" s="124"/>
      <c r="F222" s="23"/>
      <c r="G222" s="24"/>
    </row>
    <row r="223" spans="1:7" s="39" customFormat="1">
      <c r="A223" s="142"/>
      <c r="B223" s="22"/>
      <c r="C223" s="261" t="str">
        <f>"UKUPNO: "&amp;C224&amp;" kom."</f>
        <v>UKUPNO: 1 kom.</v>
      </c>
      <c r="D223" s="23"/>
      <c r="E223" s="124"/>
      <c r="F223" s="23"/>
      <c r="G223" s="24"/>
    </row>
    <row r="224" spans="1:7" s="42" customFormat="1">
      <c r="A224" s="142"/>
      <c r="B224" s="12" t="s">
        <v>3</v>
      </c>
      <c r="C224" s="21">
        <v>1</v>
      </c>
      <c r="D224" s="21" t="s">
        <v>63</v>
      </c>
      <c r="E224" s="125"/>
      <c r="F224" s="41" t="s">
        <v>4</v>
      </c>
      <c r="G224" s="14">
        <f>C224*E224</f>
        <v>0</v>
      </c>
    </row>
    <row r="225" spans="1:7">
      <c r="A225" s="142"/>
      <c r="B225" s="22"/>
      <c r="C225" s="18"/>
      <c r="D225" s="23"/>
      <c r="E225" s="124"/>
      <c r="F225" s="23"/>
      <c r="G225" s="24"/>
    </row>
    <row r="226" spans="1:7">
      <c r="A226" s="142" t="s">
        <v>224</v>
      </c>
      <c r="B226" s="22"/>
      <c r="C226" s="27" t="s">
        <v>227</v>
      </c>
      <c r="D226" s="23"/>
      <c r="E226" s="124"/>
      <c r="F226" s="23"/>
      <c r="G226" s="24"/>
    </row>
    <row r="227" spans="1:7" ht="70">
      <c r="A227" s="142"/>
      <c r="B227" s="22"/>
      <c r="C227" s="27" t="s">
        <v>97</v>
      </c>
      <c r="D227" s="23"/>
      <c r="E227" s="124"/>
      <c r="F227" s="23"/>
      <c r="G227" s="24"/>
    </row>
    <row r="228" spans="1:7">
      <c r="A228" s="142"/>
      <c r="B228" s="22"/>
      <c r="C228" s="98">
        <v>2</v>
      </c>
      <c r="D228" s="23"/>
      <c r="E228" s="124"/>
      <c r="F228" s="23"/>
      <c r="G228" s="24"/>
    </row>
    <row r="229" spans="1:7" s="39" customFormat="1">
      <c r="A229" s="142"/>
      <c r="B229" s="22"/>
      <c r="C229" s="261" t="str">
        <f>"UKUPNO: "&amp;C230&amp;" kom."</f>
        <v>UKUPNO: 2 kom.</v>
      </c>
      <c r="D229" s="23"/>
      <c r="E229" s="124"/>
      <c r="F229" s="23"/>
      <c r="G229" s="24"/>
    </row>
    <row r="230" spans="1:7" s="42" customFormat="1">
      <c r="A230" s="142"/>
      <c r="B230" s="12" t="s">
        <v>3</v>
      </c>
      <c r="C230" s="21">
        <v>2</v>
      </c>
      <c r="D230" s="21" t="s">
        <v>63</v>
      </c>
      <c r="E230" s="125"/>
      <c r="F230" s="41" t="s">
        <v>4</v>
      </c>
      <c r="G230" s="14">
        <f>C230*E230</f>
        <v>0</v>
      </c>
    </row>
    <row r="231" spans="1:7">
      <c r="A231" s="142"/>
      <c r="B231" s="22"/>
      <c r="C231" s="18"/>
      <c r="D231" s="23"/>
      <c r="E231" s="124"/>
      <c r="F231" s="23"/>
      <c r="G231" s="24"/>
    </row>
    <row r="232" spans="1:7">
      <c r="A232" s="142" t="s">
        <v>238</v>
      </c>
      <c r="B232" s="22"/>
      <c r="C232" s="27" t="s">
        <v>228</v>
      </c>
      <c r="D232" s="23"/>
      <c r="E232" s="124"/>
      <c r="F232" s="23"/>
      <c r="G232" s="24"/>
    </row>
    <row r="233" spans="1:7" ht="70">
      <c r="A233" s="142"/>
      <c r="B233" s="22"/>
      <c r="C233" s="27" t="s">
        <v>97</v>
      </c>
      <c r="D233" s="23"/>
      <c r="E233" s="124"/>
      <c r="F233" s="23"/>
      <c r="G233" s="24"/>
    </row>
    <row r="234" spans="1:7">
      <c r="A234" s="142"/>
      <c r="B234" s="22"/>
      <c r="C234" s="98">
        <v>1</v>
      </c>
      <c r="D234" s="23"/>
      <c r="E234" s="124"/>
      <c r="F234" s="23"/>
      <c r="G234" s="24"/>
    </row>
    <row r="235" spans="1:7" s="39" customFormat="1">
      <c r="A235" s="142"/>
      <c r="B235" s="22"/>
      <c r="C235" s="261" t="str">
        <f>"UKUPNO: "&amp;C236&amp;" kom."</f>
        <v>UKUPNO: 1 kom.</v>
      </c>
      <c r="D235" s="23"/>
      <c r="E235" s="124"/>
      <c r="F235" s="23"/>
      <c r="G235" s="24"/>
    </row>
    <row r="236" spans="1:7" s="42" customFormat="1">
      <c r="A236" s="142"/>
      <c r="B236" s="12" t="s">
        <v>3</v>
      </c>
      <c r="C236" s="21">
        <v>1</v>
      </c>
      <c r="D236" s="21" t="s">
        <v>63</v>
      </c>
      <c r="E236" s="125"/>
      <c r="F236" s="41" t="s">
        <v>4</v>
      </c>
      <c r="G236" s="14">
        <f>C236*E236</f>
        <v>0</v>
      </c>
    </row>
    <row r="237" spans="1:7">
      <c r="A237" s="142"/>
      <c r="B237" s="22"/>
      <c r="C237" s="18"/>
      <c r="D237" s="23"/>
      <c r="E237" s="124"/>
      <c r="F237" s="23"/>
      <c r="G237" s="24"/>
    </row>
    <row r="238" spans="1:7" ht="196">
      <c r="A238" s="142" t="s">
        <v>34</v>
      </c>
      <c r="B238" s="22"/>
      <c r="C238" s="9" t="s">
        <v>229</v>
      </c>
      <c r="D238" s="23"/>
      <c r="E238" s="124"/>
      <c r="F238" s="23"/>
      <c r="G238" s="24"/>
    </row>
    <row r="239" spans="1:7" ht="28">
      <c r="A239" s="142" t="s">
        <v>46</v>
      </c>
      <c r="B239" s="22"/>
      <c r="C239" s="27" t="s">
        <v>230</v>
      </c>
      <c r="D239" s="23"/>
      <c r="E239" s="124"/>
      <c r="F239" s="23"/>
      <c r="G239" s="24"/>
    </row>
    <row r="240" spans="1:7" ht="70">
      <c r="A240" s="21"/>
      <c r="B240" s="22"/>
      <c r="C240" s="27" t="s">
        <v>97</v>
      </c>
      <c r="D240" s="23"/>
      <c r="E240" s="124"/>
      <c r="F240" s="23"/>
      <c r="G240" s="24"/>
    </row>
    <row r="241" spans="1:7">
      <c r="A241" s="21"/>
      <c r="B241" s="15"/>
      <c r="C241" s="98">
        <v>1</v>
      </c>
      <c r="D241" s="23"/>
      <c r="E241" s="124"/>
      <c r="F241" s="23"/>
      <c r="G241" s="24"/>
    </row>
    <row r="242" spans="1:7" s="39" customFormat="1">
      <c r="A242" s="21"/>
      <c r="B242" s="22"/>
      <c r="C242" s="261" t="str">
        <f>"UKUPNO: "&amp;C243&amp;" kom."</f>
        <v>UKUPNO: 1 kom.</v>
      </c>
      <c r="D242" s="23"/>
      <c r="E242" s="124"/>
      <c r="F242" s="23"/>
      <c r="G242" s="24"/>
    </row>
    <row r="243" spans="1:7" s="42" customFormat="1">
      <c r="A243" s="40"/>
      <c r="B243" s="12" t="s">
        <v>3</v>
      </c>
      <c r="C243" s="21">
        <v>1</v>
      </c>
      <c r="D243" s="21" t="s">
        <v>63</v>
      </c>
      <c r="E243" s="125"/>
      <c r="F243" s="41" t="s">
        <v>4</v>
      </c>
      <c r="G243" s="14">
        <f>C243*E243</f>
        <v>0</v>
      </c>
    </row>
    <row r="244" spans="1:7">
      <c r="A244" s="1"/>
      <c r="B244" s="12"/>
      <c r="C244" s="25"/>
      <c r="D244" s="7"/>
      <c r="E244" s="125"/>
      <c r="F244" s="13"/>
      <c r="G244" s="62"/>
    </row>
    <row r="245" spans="1:7" ht="84">
      <c r="A245" s="142" t="s">
        <v>35</v>
      </c>
      <c r="B245" s="22"/>
      <c r="C245" s="9" t="s">
        <v>231</v>
      </c>
      <c r="D245" s="23"/>
      <c r="E245" s="124"/>
      <c r="F245" s="23"/>
      <c r="G245" s="24"/>
    </row>
    <row r="246" spans="1:7" ht="28">
      <c r="A246" s="142" t="s">
        <v>43</v>
      </c>
      <c r="B246" s="22"/>
      <c r="C246" s="27" t="s">
        <v>232</v>
      </c>
      <c r="D246" s="23"/>
      <c r="E246" s="124"/>
      <c r="F246" s="23"/>
      <c r="G246" s="24"/>
    </row>
    <row r="247" spans="1:7" ht="70">
      <c r="A247" s="21"/>
      <c r="B247" s="22"/>
      <c r="C247" s="27" t="s">
        <v>97</v>
      </c>
      <c r="D247" s="23"/>
      <c r="E247" s="124"/>
      <c r="F247" s="23"/>
      <c r="G247" s="24"/>
    </row>
    <row r="248" spans="1:7">
      <c r="A248" s="21"/>
      <c r="B248" s="15"/>
      <c r="C248" s="98">
        <v>1</v>
      </c>
      <c r="D248" s="23"/>
      <c r="E248" s="124"/>
      <c r="F248" s="23"/>
      <c r="G248" s="24"/>
    </row>
    <row r="249" spans="1:7" s="39" customFormat="1">
      <c r="A249" s="21"/>
      <c r="B249" s="22"/>
      <c r="C249" s="261" t="str">
        <f>"UKUPNO: "&amp;C250&amp;" kom."</f>
        <v>UKUPNO: 1 kom.</v>
      </c>
      <c r="D249" s="23"/>
      <c r="E249" s="124"/>
      <c r="F249" s="23"/>
      <c r="G249" s="24"/>
    </row>
    <row r="250" spans="1:7" s="42" customFormat="1">
      <c r="A250" s="40"/>
      <c r="B250" s="12" t="s">
        <v>3</v>
      </c>
      <c r="C250" s="21">
        <v>1</v>
      </c>
      <c r="D250" s="21" t="s">
        <v>63</v>
      </c>
      <c r="E250" s="125"/>
      <c r="F250" s="41" t="s">
        <v>4</v>
      </c>
      <c r="G250" s="14">
        <f>C250*E250</f>
        <v>0</v>
      </c>
    </row>
    <row r="251" spans="1:7" s="42" customFormat="1">
      <c r="A251" s="40"/>
      <c r="B251" s="12"/>
      <c r="C251" s="21"/>
      <c r="D251" s="21"/>
      <c r="E251" s="125"/>
      <c r="F251" s="41"/>
      <c r="G251" s="14"/>
    </row>
    <row r="252" spans="1:7" ht="126">
      <c r="A252" s="142" t="s">
        <v>36</v>
      </c>
      <c r="B252" s="22"/>
      <c r="C252" s="9" t="s">
        <v>233</v>
      </c>
      <c r="D252" s="23"/>
      <c r="E252" s="124"/>
      <c r="F252" s="23"/>
      <c r="G252" s="24"/>
    </row>
    <row r="253" spans="1:7">
      <c r="A253" s="142" t="s">
        <v>44</v>
      </c>
      <c r="B253" s="22"/>
      <c r="C253" s="18" t="s">
        <v>234</v>
      </c>
      <c r="D253" s="23"/>
      <c r="E253" s="124"/>
      <c r="F253" s="23"/>
      <c r="G253" s="24"/>
    </row>
    <row r="254" spans="1:7" ht="70">
      <c r="A254" s="1"/>
      <c r="B254" s="12"/>
      <c r="C254" s="86" t="s">
        <v>27</v>
      </c>
      <c r="D254" s="7"/>
      <c r="E254" s="125"/>
      <c r="F254" s="13"/>
      <c r="G254" s="14"/>
    </row>
    <row r="255" spans="1:7">
      <c r="A255" s="1"/>
      <c r="C255" s="98">
        <v>2</v>
      </c>
      <c r="D255" s="7"/>
      <c r="E255" s="125"/>
      <c r="F255" s="13"/>
      <c r="G255" s="14"/>
    </row>
    <row r="256" spans="1:7" s="39" customFormat="1">
      <c r="A256" s="21"/>
      <c r="B256" s="22"/>
      <c r="C256" s="261" t="str">
        <f>"UKUPNO: "&amp;C257&amp;" kom."</f>
        <v>UKUPNO: 1 kom.</v>
      </c>
      <c r="D256" s="23"/>
      <c r="E256" s="124"/>
      <c r="F256" s="23"/>
      <c r="G256" s="24"/>
    </row>
    <row r="257" spans="1:7" s="42" customFormat="1">
      <c r="A257" s="40"/>
      <c r="B257" s="12" t="s">
        <v>3</v>
      </c>
      <c r="C257" s="21">
        <v>1</v>
      </c>
      <c r="D257" s="21" t="s">
        <v>63</v>
      </c>
      <c r="E257" s="125"/>
      <c r="F257" s="41" t="s">
        <v>4</v>
      </c>
      <c r="G257" s="14">
        <f>C257*E257</f>
        <v>0</v>
      </c>
    </row>
    <row r="258" spans="1:7">
      <c r="A258" s="1"/>
      <c r="B258" s="12"/>
      <c r="C258" s="25"/>
      <c r="D258" s="7"/>
      <c r="E258" s="125"/>
      <c r="F258" s="13"/>
      <c r="G258" s="62"/>
    </row>
    <row r="259" spans="1:7" ht="56">
      <c r="A259" s="142" t="s">
        <v>37</v>
      </c>
      <c r="B259" s="22"/>
      <c r="C259" s="9" t="s">
        <v>112</v>
      </c>
      <c r="D259" s="23"/>
      <c r="E259" s="124"/>
      <c r="F259" s="23"/>
      <c r="G259" s="24"/>
    </row>
    <row r="260" spans="1:7" ht="70">
      <c r="A260" s="1"/>
      <c r="B260" s="12"/>
      <c r="C260" s="86" t="s">
        <v>27</v>
      </c>
      <c r="D260" s="7"/>
      <c r="E260" s="125"/>
      <c r="F260" s="13"/>
      <c r="G260" s="14"/>
    </row>
    <row r="261" spans="1:7" s="11" customFormat="1">
      <c r="A261" s="135"/>
      <c r="B261" s="8" t="s">
        <v>179</v>
      </c>
      <c r="C261" s="217">
        <v>124</v>
      </c>
      <c r="D261" s="10"/>
      <c r="E261" s="150"/>
      <c r="F261" s="10"/>
      <c r="G261" s="72"/>
    </row>
    <row r="262" spans="1:7" s="39" customFormat="1">
      <c r="A262" s="21"/>
      <c r="B262" s="22"/>
      <c r="C262" s="32"/>
      <c r="D262" s="23"/>
      <c r="E262" s="124"/>
      <c r="F262" s="23"/>
      <c r="G262" s="24"/>
    </row>
    <row r="263" spans="1:7" s="42" customFormat="1">
      <c r="A263" s="40"/>
      <c r="B263" s="12" t="s">
        <v>16</v>
      </c>
      <c r="C263" s="128">
        <v>124</v>
      </c>
      <c r="D263" s="21" t="s">
        <v>63</v>
      </c>
      <c r="E263" s="125"/>
      <c r="F263" s="41" t="s">
        <v>4</v>
      </c>
      <c r="G263" s="14">
        <f>C263*E263</f>
        <v>0</v>
      </c>
    </row>
    <row r="264" spans="1:7">
      <c r="A264" s="1"/>
      <c r="B264" s="12"/>
      <c r="C264" s="25"/>
      <c r="D264" s="7"/>
      <c r="E264" s="125"/>
      <c r="F264" s="13"/>
      <c r="G264" s="62"/>
    </row>
    <row r="265" spans="1:7">
      <c r="A265" s="44"/>
      <c r="B265" s="45"/>
      <c r="C265" s="46"/>
      <c r="D265" s="47"/>
      <c r="E265" s="148"/>
      <c r="F265" s="47"/>
      <c r="G265" s="48"/>
    </row>
    <row r="266" spans="1:7" ht="15.5">
      <c r="A266" s="99" t="s">
        <v>26</v>
      </c>
      <c r="B266" s="50"/>
      <c r="C266" s="109" t="s">
        <v>53</v>
      </c>
      <c r="D266" s="49"/>
      <c r="E266" s="51"/>
      <c r="F266" s="50" t="s">
        <v>57</v>
      </c>
      <c r="G266" s="52">
        <f>SUM(G195:G265)</f>
        <v>0</v>
      </c>
    </row>
    <row r="267" spans="1:7">
      <c r="A267" s="53"/>
      <c r="B267" s="54"/>
      <c r="C267" s="55"/>
      <c r="D267" s="56"/>
      <c r="E267" s="149"/>
      <c r="F267" s="56"/>
      <c r="G267" s="57"/>
    </row>
    <row r="268" spans="1:7">
      <c r="A268" s="141"/>
      <c r="B268" s="15"/>
      <c r="C268" s="16"/>
      <c r="D268" s="4"/>
      <c r="E268" s="126"/>
      <c r="F268" s="4"/>
      <c r="G268" s="17"/>
    </row>
    <row r="269" spans="1:7" ht="15.5">
      <c r="A269" s="99" t="s">
        <v>29</v>
      </c>
      <c r="B269" s="50"/>
      <c r="C269" s="3" t="s">
        <v>30</v>
      </c>
      <c r="D269" s="49"/>
      <c r="E269" s="51"/>
      <c r="F269" s="49"/>
      <c r="G269" s="52"/>
    </row>
    <row r="270" spans="1:7">
      <c r="A270" s="141"/>
      <c r="B270" s="15"/>
      <c r="C270" s="5"/>
      <c r="D270" s="4"/>
      <c r="E270" s="138"/>
      <c r="F270" s="4"/>
      <c r="G270" s="6"/>
    </row>
    <row r="271" spans="1:7" s="11" customFormat="1" ht="84">
      <c r="A271" s="141" t="s">
        <v>2</v>
      </c>
      <c r="B271" s="15"/>
      <c r="C271" s="27" t="s">
        <v>133</v>
      </c>
      <c r="D271" s="4"/>
      <c r="E271" s="138"/>
      <c r="F271" s="4"/>
      <c r="G271" s="6"/>
    </row>
    <row r="272" spans="1:7" s="11" customFormat="1">
      <c r="A272" s="135"/>
      <c r="B272" s="8" t="s">
        <v>179</v>
      </c>
      <c r="C272" s="217">
        <v>124</v>
      </c>
      <c r="D272" s="10"/>
      <c r="E272" s="150"/>
      <c r="F272" s="10"/>
      <c r="G272" s="72"/>
    </row>
    <row r="273" spans="1:7" s="11" customFormat="1">
      <c r="A273" s="135"/>
      <c r="B273" s="8"/>
      <c r="C273" s="219" t="str">
        <f>"UKUPNO: "&amp;SUM(C272:C272)&amp;" m'"</f>
        <v>UKUPNO: 124 m'</v>
      </c>
      <c r="D273" s="10"/>
      <c r="E273" s="150"/>
      <c r="F273" s="10"/>
      <c r="G273" s="72"/>
    </row>
    <row r="274" spans="1:7" s="11" customFormat="1">
      <c r="A274" s="135"/>
      <c r="B274" s="8"/>
      <c r="C274" s="38"/>
      <c r="D274" s="10"/>
      <c r="E274" s="150"/>
      <c r="F274" s="10"/>
      <c r="G274" s="72"/>
    </row>
    <row r="275" spans="1:7">
      <c r="A275" s="141"/>
      <c r="B275" s="12" t="s">
        <v>6</v>
      </c>
      <c r="C275" s="25">
        <v>124</v>
      </c>
      <c r="D275" s="7" t="s">
        <v>63</v>
      </c>
      <c r="E275" s="125"/>
      <c r="F275" s="13" t="s">
        <v>4</v>
      </c>
      <c r="G275" s="14">
        <f>C275*E275</f>
        <v>0</v>
      </c>
    </row>
    <row r="276" spans="1:7">
      <c r="A276" s="141"/>
      <c r="B276" s="4"/>
      <c r="C276" s="5"/>
      <c r="D276" s="4"/>
      <c r="E276" s="138"/>
      <c r="F276" s="4"/>
      <c r="G276" s="6"/>
    </row>
    <row r="277" spans="1:7" s="11" customFormat="1" ht="168">
      <c r="A277" s="141" t="s">
        <v>5</v>
      </c>
      <c r="B277" s="8"/>
      <c r="C277" s="9" t="s">
        <v>99</v>
      </c>
      <c r="D277" s="10"/>
      <c r="E277" s="158"/>
      <c r="F277" s="10"/>
      <c r="G277" s="74"/>
    </row>
    <row r="278" spans="1:7" s="11" customFormat="1" ht="56">
      <c r="A278" s="141"/>
      <c r="B278" s="8"/>
      <c r="C278" s="9" t="s">
        <v>64</v>
      </c>
      <c r="D278" s="10"/>
      <c r="E278" s="158"/>
      <c r="F278" s="10"/>
      <c r="G278" s="74"/>
    </row>
    <row r="279" spans="1:7" s="11" customFormat="1">
      <c r="A279" s="141"/>
      <c r="B279" s="12" t="s">
        <v>3</v>
      </c>
      <c r="C279" s="7">
        <v>1</v>
      </c>
      <c r="D279" s="7" t="s">
        <v>63</v>
      </c>
      <c r="E279" s="125"/>
      <c r="F279" s="13" t="s">
        <v>4</v>
      </c>
      <c r="G279" s="14">
        <f>C279*E279</f>
        <v>0</v>
      </c>
    </row>
    <row r="280" spans="1:7" s="11" customFormat="1">
      <c r="A280" s="141"/>
      <c r="B280" s="15"/>
      <c r="C280" s="16"/>
      <c r="D280" s="4"/>
      <c r="E280" s="126"/>
      <c r="F280" s="4"/>
      <c r="G280" s="17"/>
    </row>
    <row r="281" spans="1:7" ht="210">
      <c r="A281" s="141" t="s">
        <v>33</v>
      </c>
      <c r="B281" s="4"/>
      <c r="C281" s="20" t="s">
        <v>55</v>
      </c>
      <c r="D281" s="4"/>
      <c r="E281" s="126"/>
      <c r="F281" s="4"/>
      <c r="G281" s="17"/>
    </row>
    <row r="282" spans="1:7" ht="98">
      <c r="A282" s="141"/>
      <c r="B282" s="4"/>
      <c r="C282" s="20" t="s">
        <v>48</v>
      </c>
      <c r="D282" s="4"/>
      <c r="E282" s="126"/>
      <c r="F282" s="4"/>
      <c r="G282" s="17"/>
    </row>
    <row r="283" spans="1:7">
      <c r="A283" s="141" t="s">
        <v>45</v>
      </c>
      <c r="B283" s="4"/>
      <c r="C283" s="85" t="s">
        <v>222</v>
      </c>
      <c r="D283" s="4"/>
      <c r="E283" s="198"/>
      <c r="F283" s="4"/>
      <c r="G283" s="17"/>
    </row>
    <row r="284" spans="1:7" ht="70">
      <c r="A284" s="7"/>
      <c r="B284" s="12"/>
      <c r="C284" s="86" t="s">
        <v>27</v>
      </c>
      <c r="D284" s="7"/>
      <c r="E284" s="192"/>
      <c r="F284" s="13"/>
      <c r="G284" s="14"/>
    </row>
    <row r="285" spans="1:7">
      <c r="A285" s="21"/>
      <c r="B285" s="22" t="s">
        <v>179</v>
      </c>
      <c r="C285" s="259">
        <v>124</v>
      </c>
      <c r="D285" s="23"/>
      <c r="E285" s="100"/>
      <c r="F285" s="23"/>
      <c r="G285" s="24"/>
    </row>
    <row r="286" spans="1:7">
      <c r="A286" s="21"/>
      <c r="B286" s="22"/>
      <c r="C286" s="260" t="str">
        <f>"UKUPNO: "&amp;C287&amp;" m'"</f>
        <v>UKUPNO: 124 m'</v>
      </c>
      <c r="D286" s="23"/>
      <c r="E286" s="100"/>
      <c r="F286" s="23"/>
      <c r="G286" s="24"/>
    </row>
    <row r="287" spans="1:7">
      <c r="A287" s="7"/>
      <c r="B287" s="12" t="s">
        <v>6</v>
      </c>
      <c r="C287" s="25">
        <v>124</v>
      </c>
      <c r="D287" s="7" t="s">
        <v>63</v>
      </c>
      <c r="E287" s="125"/>
      <c r="F287" s="13" t="s">
        <v>4</v>
      </c>
      <c r="G287" s="62">
        <f>C287*E287</f>
        <v>0</v>
      </c>
    </row>
    <row r="288" spans="1:7" s="11" customFormat="1">
      <c r="A288" s="141"/>
      <c r="B288" s="15"/>
      <c r="C288" s="16"/>
      <c r="D288" s="4"/>
      <c r="E288" s="126"/>
      <c r="F288" s="4"/>
      <c r="G288" s="17"/>
    </row>
    <row r="289" spans="1:7" ht="84">
      <c r="A289" s="141" t="s">
        <v>34</v>
      </c>
      <c r="B289" s="4"/>
      <c r="C289" s="20" t="s">
        <v>100</v>
      </c>
      <c r="D289" s="4"/>
      <c r="E289" s="126"/>
      <c r="F289" s="4"/>
      <c r="G289" s="17"/>
    </row>
    <row r="290" spans="1:7">
      <c r="A290" s="142"/>
      <c r="B290" s="8" t="s">
        <v>179</v>
      </c>
      <c r="C290" s="98">
        <v>1</v>
      </c>
      <c r="D290" s="23"/>
      <c r="E290" s="124"/>
      <c r="F290" s="23"/>
      <c r="G290" s="24"/>
    </row>
    <row r="291" spans="1:7">
      <c r="A291" s="142"/>
      <c r="B291" s="22"/>
      <c r="C291" s="260" t="str">
        <f>"UKUPNO: "&amp;C293&amp;" kom."</f>
        <v>UKUPNO: 1 kom.</v>
      </c>
      <c r="D291" s="23"/>
      <c r="E291" s="124"/>
      <c r="F291" s="23"/>
      <c r="G291" s="24"/>
    </row>
    <row r="292" spans="1:7">
      <c r="A292" s="142"/>
      <c r="B292" s="22"/>
      <c r="C292" s="161"/>
      <c r="D292" s="23"/>
      <c r="E292" s="124"/>
      <c r="F292" s="23"/>
      <c r="G292" s="24"/>
    </row>
    <row r="293" spans="1:7">
      <c r="A293" s="141"/>
      <c r="B293" s="12" t="s">
        <v>3</v>
      </c>
      <c r="C293" s="81">
        <v>1</v>
      </c>
      <c r="D293" s="7" t="s">
        <v>63</v>
      </c>
      <c r="E293" s="125"/>
      <c r="F293" s="13" t="s">
        <v>4</v>
      </c>
      <c r="G293" s="14">
        <f>C293*E293</f>
        <v>0</v>
      </c>
    </row>
    <row r="294" spans="1:7" s="11" customFormat="1">
      <c r="A294" s="141"/>
      <c r="B294" s="15"/>
      <c r="C294" s="16"/>
      <c r="D294" s="4"/>
      <c r="E294" s="126"/>
      <c r="F294" s="4"/>
      <c r="G294" s="17"/>
    </row>
    <row r="295" spans="1:7" ht="182">
      <c r="A295" s="141" t="s">
        <v>35</v>
      </c>
      <c r="B295" s="4"/>
      <c r="C295" s="20" t="s">
        <v>49</v>
      </c>
      <c r="D295" s="4"/>
      <c r="E295" s="126"/>
      <c r="F295" s="4"/>
      <c r="G295" s="17"/>
    </row>
    <row r="296" spans="1:7">
      <c r="A296" s="141" t="s">
        <v>43</v>
      </c>
      <c r="B296" s="4"/>
      <c r="C296" s="85" t="s">
        <v>222</v>
      </c>
      <c r="D296" s="4"/>
      <c r="E296" s="198"/>
      <c r="F296" s="4"/>
      <c r="G296" s="17"/>
    </row>
    <row r="297" spans="1:7" ht="70">
      <c r="A297" s="7"/>
      <c r="B297" s="12"/>
      <c r="C297" s="86" t="s">
        <v>27</v>
      </c>
      <c r="D297" s="7"/>
      <c r="E297" s="192"/>
      <c r="F297" s="13"/>
      <c r="G297" s="14"/>
    </row>
    <row r="298" spans="1:7">
      <c r="A298" s="21"/>
      <c r="B298" s="22" t="s">
        <v>179</v>
      </c>
      <c r="C298" s="259">
        <v>124</v>
      </c>
      <c r="D298" s="23"/>
      <c r="E298" s="100"/>
      <c r="F298" s="23"/>
      <c r="G298" s="24"/>
    </row>
    <row r="299" spans="1:7">
      <c r="A299" s="21"/>
      <c r="B299" s="22"/>
      <c r="C299" s="262" t="str">
        <f>"UKUPNO: "&amp;C301&amp;" m'"</f>
        <v>UKUPNO: 124 m'</v>
      </c>
      <c r="D299" s="23"/>
      <c r="E299" s="100"/>
      <c r="F299" s="23"/>
      <c r="G299" s="24"/>
    </row>
    <row r="300" spans="1:7">
      <c r="A300" s="21"/>
      <c r="B300" s="22"/>
      <c r="C300" s="263"/>
      <c r="D300" s="23"/>
      <c r="E300" s="100"/>
      <c r="F300" s="23"/>
      <c r="G300" s="24"/>
    </row>
    <row r="301" spans="1:7">
      <c r="A301" s="7"/>
      <c r="B301" s="12" t="s">
        <v>6</v>
      </c>
      <c r="C301" s="25">
        <v>124</v>
      </c>
      <c r="D301" s="7" t="s">
        <v>63</v>
      </c>
      <c r="E301" s="125"/>
      <c r="F301" s="13" t="s">
        <v>4</v>
      </c>
      <c r="G301" s="62">
        <f>C301*E301</f>
        <v>0</v>
      </c>
    </row>
    <row r="302" spans="1:7" s="11" customFormat="1">
      <c r="A302" s="141"/>
      <c r="B302" s="15"/>
      <c r="C302" s="16"/>
      <c r="D302" s="4"/>
      <c r="E302" s="126"/>
      <c r="F302" s="4"/>
      <c r="G302" s="17"/>
    </row>
    <row r="303" spans="1:7">
      <c r="A303" s="143"/>
      <c r="B303" s="45"/>
      <c r="C303" s="46"/>
      <c r="D303" s="47"/>
      <c r="E303" s="148"/>
      <c r="F303" s="47"/>
      <c r="G303" s="48"/>
    </row>
    <row r="304" spans="1:7" ht="15.5">
      <c r="A304" s="99" t="s">
        <v>29</v>
      </c>
      <c r="B304" s="50"/>
      <c r="C304" s="3" t="s">
        <v>31</v>
      </c>
      <c r="D304" s="49"/>
      <c r="E304" s="51"/>
      <c r="F304" s="50" t="s">
        <v>57</v>
      </c>
      <c r="G304" s="52">
        <f>SUM(G269:G303)</f>
        <v>0</v>
      </c>
    </row>
    <row r="305" spans="1:7">
      <c r="A305" s="144"/>
      <c r="B305" s="54"/>
      <c r="C305" s="55"/>
      <c r="D305" s="56"/>
      <c r="E305" s="149"/>
      <c r="F305" s="56"/>
      <c r="G305" s="57"/>
    </row>
    <row r="307" spans="1:7" ht="15.5">
      <c r="A307" s="264" t="s">
        <v>50</v>
      </c>
      <c r="B307" s="264"/>
      <c r="C307" s="264"/>
      <c r="D307" s="264"/>
      <c r="E307" s="264"/>
      <c r="F307" s="264"/>
      <c r="G307" s="264"/>
    </row>
    <row r="308" spans="1:7" ht="15.5">
      <c r="A308" s="99"/>
      <c r="B308" s="49"/>
      <c r="C308" s="49"/>
      <c r="D308" s="49"/>
      <c r="E308" s="51"/>
      <c r="F308" s="49"/>
      <c r="G308" s="52"/>
    </row>
    <row r="309" spans="1:7" ht="15.5">
      <c r="A309" s="99"/>
      <c r="B309" s="49"/>
      <c r="C309" s="102" t="str">
        <f>A8&amp;" "&amp;C8</f>
        <v>A) PRIPREMNI RADOVI</v>
      </c>
      <c r="D309" s="2"/>
      <c r="E309" s="103"/>
      <c r="F309" s="58" t="s">
        <v>57</v>
      </c>
      <c r="G309" s="104">
        <f>G58</f>
        <v>0</v>
      </c>
    </row>
    <row r="310" spans="1:7" ht="15.5">
      <c r="A310" s="99"/>
      <c r="B310" s="49"/>
      <c r="C310" s="102"/>
      <c r="D310" s="2"/>
      <c r="E310" s="103"/>
      <c r="F310" s="58"/>
      <c r="G310" s="104"/>
    </row>
    <row r="311" spans="1:7" ht="15.5">
      <c r="A311" s="99"/>
      <c r="B311" s="49"/>
      <c r="C311" s="102" t="str">
        <f>A61&amp;" "&amp;C61</f>
        <v>B) ZEMLJANI RADOVI</v>
      </c>
      <c r="D311" s="2"/>
      <c r="E311" s="103"/>
      <c r="F311" s="58" t="s">
        <v>57</v>
      </c>
      <c r="G311" s="104">
        <f>G141</f>
        <v>0</v>
      </c>
    </row>
    <row r="312" spans="1:7" ht="15.5">
      <c r="A312" s="99"/>
      <c r="B312" s="49"/>
      <c r="C312" s="102"/>
      <c r="D312" s="2"/>
      <c r="E312" s="103"/>
      <c r="F312" s="58"/>
      <c r="G312" s="104"/>
    </row>
    <row r="313" spans="1:7" ht="15.5">
      <c r="A313" s="99"/>
      <c r="B313" s="49"/>
      <c r="C313" s="102" t="str">
        <f>A144&amp;" "&amp;C144</f>
        <v>C) BETONSKI RADOVI</v>
      </c>
      <c r="D313" s="2"/>
      <c r="E313" s="103"/>
      <c r="F313" s="58" t="s">
        <v>57</v>
      </c>
      <c r="G313" s="104">
        <f>G167</f>
        <v>0</v>
      </c>
    </row>
    <row r="314" spans="1:7" ht="15.5">
      <c r="A314" s="99"/>
      <c r="B314" s="49"/>
      <c r="C314" s="102"/>
      <c r="D314" s="2"/>
      <c r="E314" s="103"/>
      <c r="F314" s="58"/>
      <c r="G314" s="104"/>
    </row>
    <row r="315" spans="1:7" ht="15.5">
      <c r="A315" s="99"/>
      <c r="B315" s="49"/>
      <c r="C315" s="102" t="str">
        <f>A170&amp;" "&amp;C170</f>
        <v>D) ASFALTERSKI RADOVI</v>
      </c>
      <c r="D315" s="2"/>
      <c r="E315" s="103"/>
      <c r="F315" s="58" t="s">
        <v>57</v>
      </c>
      <c r="G315" s="104">
        <f>G190</f>
        <v>0</v>
      </c>
    </row>
    <row r="316" spans="1:7" ht="15.5">
      <c r="A316" s="99"/>
      <c r="B316" s="49"/>
      <c r="C316" s="102"/>
      <c r="D316" s="2"/>
      <c r="E316" s="103"/>
      <c r="F316" s="58"/>
      <c r="G316" s="104"/>
    </row>
    <row r="317" spans="1:7" ht="15.5">
      <c r="A317" s="99"/>
      <c r="B317" s="49"/>
      <c r="C317" s="102" t="str">
        <f>A193&amp;" "&amp;C193</f>
        <v>E) DOBAVA, DOPREMA I UGRADNJA MATERIJALA</v>
      </c>
      <c r="D317" s="2"/>
      <c r="E317" s="103"/>
      <c r="F317" s="58" t="s">
        <v>57</v>
      </c>
      <c r="G317" s="104">
        <f>G266</f>
        <v>0</v>
      </c>
    </row>
    <row r="318" spans="1:7" ht="15.5">
      <c r="A318" s="99"/>
      <c r="B318" s="49"/>
      <c r="C318" s="102"/>
      <c r="D318" s="2"/>
      <c r="E318" s="103"/>
      <c r="F318" s="58"/>
      <c r="G318" s="104"/>
    </row>
    <row r="319" spans="1:7" ht="15.5">
      <c r="A319" s="99"/>
      <c r="B319" s="49"/>
      <c r="C319" s="102" t="str">
        <f>A304&amp;" "&amp;C304</f>
        <v>F) OSTALI RADOVI UKUPNO:</v>
      </c>
      <c r="D319" s="2"/>
      <c r="E319" s="103"/>
      <c r="F319" s="58" t="s">
        <v>57</v>
      </c>
      <c r="G319" s="104">
        <f>G304</f>
        <v>0</v>
      </c>
    </row>
    <row r="320" spans="1:7" ht="16" thickBot="1">
      <c r="A320" s="165"/>
      <c r="B320" s="105"/>
      <c r="C320" s="106"/>
      <c r="D320" s="105"/>
      <c r="E320" s="107"/>
      <c r="F320" s="105"/>
      <c r="G320" s="108"/>
    </row>
    <row r="321" spans="1:7" ht="16" thickTop="1">
      <c r="A321" s="99"/>
      <c r="B321" s="49"/>
      <c r="C321" s="3"/>
      <c r="D321" s="49"/>
      <c r="E321" s="51"/>
      <c r="F321" s="49"/>
      <c r="G321" s="52"/>
    </row>
    <row r="322" spans="1:7" ht="15.5">
      <c r="A322" s="99"/>
      <c r="B322" s="49"/>
      <c r="C322" s="109" t="s">
        <v>51</v>
      </c>
      <c r="D322" s="49"/>
      <c r="E322" s="51"/>
      <c r="F322" s="166" t="s">
        <v>57</v>
      </c>
      <c r="G322" s="167">
        <f>SUM(G309:G320)</f>
        <v>0</v>
      </c>
    </row>
    <row r="323" spans="1:7" ht="16" thickBot="1">
      <c r="A323" s="165"/>
      <c r="B323" s="105"/>
      <c r="C323" s="106"/>
      <c r="D323" s="105"/>
      <c r="E323" s="107"/>
      <c r="F323" s="105"/>
      <c r="G323" s="108"/>
    </row>
    <row r="324" spans="1:7" ht="14.5" thickTop="1"/>
    <row r="325" spans="1:7">
      <c r="G325" s="37"/>
    </row>
  </sheetData>
  <mergeCells count="1">
    <mergeCell ref="A307:G307"/>
  </mergeCells>
  <pageMargins left="0.70866141732283472" right="0.70866141732283472" top="0.47244094488188981" bottom="0.47244094488188981" header="0.31496062992125984" footer="0.31496062992125984"/>
  <pageSetup paperSize="9" scale="82" firstPageNumber="2" fitToHeight="0" orientation="portrait" r:id="rId1"/>
  <headerFooter>
    <oddFooter>&amp;R&amp;"Arial Narrow,Regular"&amp;9&amp;P</oddFooter>
  </headerFooter>
  <rowBreaks count="10" manualBreakCount="10">
    <brk id="19" max="6" man="1"/>
    <brk id="40" max="6" man="1"/>
    <brk id="59" max="16383" man="1"/>
    <brk id="96" max="6" man="1"/>
    <brk id="122" max="6" man="1"/>
    <brk id="142" max="16383" man="1"/>
    <brk id="168" max="16383" man="1"/>
    <brk id="191" max="16383" man="1"/>
    <brk id="267" max="16383" man="1"/>
    <brk id="305"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3</vt:i4>
      </vt:variant>
      <vt:variant>
        <vt:lpstr>Imenovani rasponi</vt:lpstr>
      </vt:variant>
      <vt:variant>
        <vt:i4>3</vt:i4>
      </vt:variant>
    </vt:vector>
  </HeadingPairs>
  <TitlesOfParts>
    <vt:vector size="6" baseType="lpstr">
      <vt:lpstr>00-Naslov</vt:lpstr>
      <vt:lpstr>dio hidrantske mreže</vt:lpstr>
      <vt:lpstr>ogranak V-2</vt:lpstr>
      <vt:lpstr>'00-Naslov'!Podrucje_ispisa</vt:lpstr>
      <vt:lpstr>'dio hidrantske mreže'!Podrucje_ispisa</vt:lpstr>
      <vt:lpstr>'ogranak V-2'!Podrucje_ispisa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dc:creator>
  <cp:lastModifiedBy>Nenad Debelić</cp:lastModifiedBy>
  <cp:lastPrinted>2026-04-03T11:02:05Z</cp:lastPrinted>
  <dcterms:created xsi:type="dcterms:W3CDTF">2020-10-20T06:07:29Z</dcterms:created>
  <dcterms:modified xsi:type="dcterms:W3CDTF">2026-04-03T11:02:08Z</dcterms:modified>
</cp:coreProperties>
</file>